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https://sfunitedmethodist-my.sharepoint.com/personal/srpastor_spanishfortumc_org/Documents/Spanish Fort UMC Files/Office Use/Admin Committees/Finance/"/>
    </mc:Choice>
  </mc:AlternateContent>
  <xr:revisionPtr revIDLastSave="47" documentId="13_ncr:1_{790519A4-E0EF-F446-95D9-56802DAFF88D}" xr6:coauthVersionLast="47" xr6:coauthVersionMax="47" xr10:uidLastSave="{3FD0215E-5BB7-F249-945C-63884FB26231}"/>
  <bookViews>
    <workbookView xWindow="0" yWindow="660" windowWidth="28880" windowHeight="18980" xr2:uid="{00000000-000D-0000-FFFF-FFFF00000000}"/>
  </bookViews>
  <sheets>
    <sheet name="Table 1" sheetId="1" r:id="rId1"/>
    <sheet name="Sheet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F26" i="1"/>
  <c r="F57" i="1"/>
  <c r="F162" i="1" l="1"/>
  <c r="F146" i="1"/>
  <c r="F169" i="1" s="1"/>
  <c r="F126" i="1"/>
  <c r="F107" i="1"/>
  <c r="F97" i="1"/>
  <c r="F90" i="1"/>
  <c r="F135" i="1" s="1"/>
  <c r="F74" i="1"/>
  <c r="F52" i="1"/>
  <c r="F45" i="1"/>
  <c r="F17" i="1"/>
  <c r="F28" i="1" s="1"/>
  <c r="E90" i="1"/>
  <c r="E52" i="1"/>
  <c r="E45" i="1"/>
  <c r="E57" i="1"/>
  <c r="E74" i="1"/>
  <c r="E107" i="1"/>
  <c r="D162" i="1"/>
  <c r="C162" i="1"/>
  <c r="B162" i="1"/>
  <c r="B17" i="1"/>
  <c r="D107" i="1"/>
  <c r="C107" i="1"/>
  <c r="B107" i="1"/>
  <c r="E126" i="1"/>
  <c r="E97" i="1"/>
  <c r="E59" i="1" l="1"/>
  <c r="F59" i="1"/>
  <c r="F76" i="1" s="1"/>
  <c r="E135" i="1"/>
  <c r="F139" i="1"/>
  <c r="F171" i="1" s="1"/>
  <c r="F173" i="1" s="1"/>
  <c r="E162" i="1"/>
  <c r="E146" i="1" l="1"/>
  <c r="E169" i="1" s="1"/>
  <c r="E17" i="1"/>
  <c r="E28" i="1" s="1"/>
  <c r="E76" i="1" l="1"/>
  <c r="D146" i="1"/>
  <c r="D169" i="1" s="1"/>
  <c r="C146" i="1"/>
  <c r="C169" i="1" s="1"/>
  <c r="B146" i="1"/>
  <c r="B169" i="1" s="1"/>
  <c r="D133" i="1"/>
  <c r="C133" i="1"/>
  <c r="B133" i="1"/>
  <c r="D126" i="1"/>
  <c r="C126" i="1"/>
  <c r="B126" i="1"/>
  <c r="D113" i="1"/>
  <c r="C113" i="1"/>
  <c r="B113" i="1"/>
  <c r="D97" i="1"/>
  <c r="C97" i="1"/>
  <c r="B97" i="1"/>
  <c r="D90" i="1"/>
  <c r="C90" i="1"/>
  <c r="B90" i="1"/>
  <c r="D74" i="1"/>
  <c r="C74" i="1"/>
  <c r="B74" i="1"/>
  <c r="D57" i="1"/>
  <c r="C57" i="1"/>
  <c r="B57" i="1"/>
  <c r="D52" i="1"/>
  <c r="C52" i="1"/>
  <c r="B52" i="1"/>
  <c r="D45" i="1"/>
  <c r="C45" i="1"/>
  <c r="B45" i="1"/>
  <c r="D26" i="1"/>
  <c r="C26" i="1"/>
  <c r="B26" i="1"/>
  <c r="B28" i="1" s="1"/>
  <c r="D17" i="1"/>
  <c r="D28" i="1" s="1"/>
  <c r="C17" i="1"/>
  <c r="C28" i="1" s="1"/>
  <c r="B135" i="1" l="1"/>
  <c r="C135" i="1"/>
  <c r="D135" i="1"/>
  <c r="E139" i="1"/>
  <c r="E171" i="1" s="1"/>
  <c r="C59" i="1"/>
  <c r="B59" i="1"/>
  <c r="D59" i="1"/>
  <c r="D76" i="1" s="1"/>
  <c r="C76" i="1"/>
  <c r="C139" i="1" s="1"/>
  <c r="C171" i="1" s="1"/>
  <c r="C173" i="1" s="1"/>
  <c r="B76" i="1"/>
  <c r="B139" i="1" s="1"/>
  <c r="B171" i="1" s="1"/>
  <c r="B173" i="1" s="1"/>
  <c r="D139" i="1" l="1"/>
  <c r="D171" i="1" s="1"/>
  <c r="D173" i="1" s="1"/>
  <c r="E173" i="1"/>
</calcChain>
</file>

<file path=xl/sharedStrings.xml><?xml version="1.0" encoding="utf-8"?>
<sst xmlns="http://schemas.openxmlformats.org/spreadsheetml/2006/main" count="163" uniqueCount="145">
  <si>
    <t xml:space="preserve">SPANISH FORT UNITED METHODIST CHURCH BUDGET </t>
  </si>
  <si>
    <t>2023
Budget</t>
  </si>
  <si>
    <r>
      <rPr>
        <b/>
        <sz val="10"/>
        <color indexed="8"/>
        <rFont val="Times New Roman"/>
        <family val="1"/>
      </rPr>
      <t xml:space="preserve">2023
</t>
    </r>
    <r>
      <rPr>
        <b/>
        <sz val="10"/>
        <color indexed="8"/>
        <rFont val="Times New Roman"/>
        <family val="1"/>
      </rPr>
      <t>Actual</t>
    </r>
  </si>
  <si>
    <r>
      <rPr>
        <b/>
        <sz val="10"/>
        <color indexed="8"/>
        <rFont val="Times New Roman"/>
        <family val="1"/>
      </rPr>
      <t xml:space="preserve">2024
</t>
    </r>
    <r>
      <rPr>
        <b/>
        <sz val="10"/>
        <color indexed="8"/>
        <rFont val="Times New Roman"/>
        <family val="1"/>
      </rPr>
      <t>Budget</t>
    </r>
  </si>
  <si>
    <t>2025
Budget</t>
  </si>
  <si>
    <t>OFFERINGS/MISC. INCOME</t>
  </si>
  <si>
    <t>40100 - Pledge Offerings</t>
  </si>
  <si>
    <t>40130 - Non-Pledge Offerings</t>
  </si>
  <si>
    <t>40120 - Plate Offenngs</t>
  </si>
  <si>
    <t>42100 - Interest lncome-Bank/Other</t>
  </si>
  <si>
    <t>44030 - Walgreens % Proceeds</t>
  </si>
  <si>
    <t>44010 - Misc. Income</t>
  </si>
  <si>
    <t>44060 - Church Event Dinner Income</t>
  </si>
  <si>
    <t>- PPP Stimulus Inc. 2020</t>
  </si>
  <si>
    <t>44250 - Online Fee Revenue</t>
  </si>
  <si>
    <t>48070 - Building Fund Income</t>
  </si>
  <si>
    <t>RESTRICTED/DESIGNATED INCOME</t>
  </si>
  <si>
    <r>
      <rPr>
        <b/>
        <sz val="10"/>
        <color indexed="8"/>
        <rFont val="Times New Roman"/>
        <family val="1"/>
      </rPr>
      <t>SUB-TOTAL CHURCH  REVENUES</t>
    </r>
  </si>
  <si>
    <t>PRESCHOOL INCOME</t>
  </si>
  <si>
    <t>49010 - Preschool Tuition</t>
  </si>
  <si>
    <t>49020 - Preschool Registration Fees</t>
  </si>
  <si>
    <t>49030 - Preschool Activity Fees</t>
  </si>
  <si>
    <t>49400- Preschool Interest Income</t>
  </si>
  <si>
    <t>49410 - Preschool Misc. Income</t>
  </si>
  <si>
    <r>
      <rPr>
        <b/>
        <sz val="10"/>
        <color indexed="8"/>
        <rFont val="Times New Roman"/>
        <family val="1"/>
      </rPr>
      <t>SUB-TOTAL PRESCHOOL  REVENUES</t>
    </r>
  </si>
  <si>
    <r>
      <rPr>
        <b/>
        <sz val="10"/>
        <color indexed="8"/>
        <rFont val="Times New Roman"/>
        <family val="1"/>
      </rPr>
      <t>TOTAL REVENUES</t>
    </r>
  </si>
  <si>
    <r>
      <rPr>
        <b/>
        <sz val="14"/>
        <color indexed="8"/>
        <rFont val="Times New Roman"/>
        <family val="1"/>
      </rPr>
      <t>EXPENSES</t>
    </r>
  </si>
  <si>
    <t>OPERATING EXPENSES</t>
  </si>
  <si>
    <t>BUILDINGS AND GROUNDS</t>
  </si>
  <si>
    <t>50500 - Grounds Maintenance</t>
  </si>
  <si>
    <t>50600 - A/C Service &amp; Maint.</t>
  </si>
  <si>
    <t>50635 - Pest Control Program</t>
  </si>
  <si>
    <t>50640 - Equipment Maintenance/Replacement</t>
  </si>
  <si>
    <t>50655 - Cleaning Service</t>
  </si>
  <si>
    <t>50660 - Building Maint.</t>
  </si>
  <si>
    <t>50665 - Vehicle Maintenance</t>
  </si>
  <si>
    <t>56061 - Campus Audio/Video/Lighting</t>
  </si>
  <si>
    <t>50671 - Security Guards</t>
  </si>
  <si>
    <t>TOTAL BUILDINGS AND GROUNDS</t>
  </si>
  <si>
    <t>UTILITIES</t>
  </si>
  <si>
    <t>50300 - Utilities-Electricity</t>
  </si>
  <si>
    <t>50301 - Utilities-Gas</t>
  </si>
  <si>
    <t>50302 - Utilities-Water &amp; Sewer</t>
  </si>
  <si>
    <t>50304 - Utilities-Garbage Service</t>
  </si>
  <si>
    <t>TOTAL UTILITIES</t>
  </si>
  <si>
    <t>INSURANCE</t>
  </si>
  <si>
    <t>50400 - Property Insurance</t>
  </si>
  <si>
    <t>50401 - Workers Compensation</t>
  </si>
  <si>
    <t>TOTAL INSURANCE</t>
  </si>
  <si>
    <t>OFFICE EXPENSES</t>
  </si>
  <si>
    <t>52001 - Accounting/Legal Expense</t>
  </si>
  <si>
    <t>52002 - Bank Fees</t>
  </si>
  <si>
    <t>52003 - Online Merchant Fees</t>
  </si>
  <si>
    <t>52007 - Computer Supplies</t>
  </si>
  <si>
    <t>52008 - Equipment Lease/Maintenance</t>
  </si>
  <si>
    <t>52009 - Software Support/Training</t>
  </si>
  <si>
    <t>52015 - Dues &amp; Subscriptions</t>
  </si>
  <si>
    <t>52040 - Kitchen Supplies</t>
  </si>
  <si>
    <t>52065 - Office Supplies</t>
  </si>
  <si>
    <t>52070 - Postage/Postage Machine</t>
  </si>
  <si>
    <t>52090 - Telephone</t>
  </si>
  <si>
    <t>56062 - Computer Maintenance</t>
  </si>
  <si>
    <t>TOTAL OFFICE EXPENSES</t>
  </si>
  <si>
    <r>
      <rPr>
        <b/>
        <sz val="10"/>
        <color indexed="8"/>
        <rFont val="Times New Roman"/>
        <family val="1"/>
      </rPr>
      <t>TOTAL OPERATING EXPENSES</t>
    </r>
  </si>
  <si>
    <r>
      <rPr>
        <b/>
        <sz val="10"/>
        <color indexed="8"/>
        <rFont val="Times New Roman"/>
        <family val="1"/>
      </rPr>
      <t>TOTAL PERSONNEL</t>
    </r>
  </si>
  <si>
    <r>
      <rPr>
        <b/>
        <sz val="10"/>
        <color indexed="8"/>
        <rFont val="Times New Roman"/>
        <family val="1"/>
      </rPr>
      <t>PROGRAM EXPENSES</t>
    </r>
  </si>
  <si>
    <t>CHILDREN'S MINISTRY</t>
  </si>
  <si>
    <t>56013 - Children's Vacation Bible School</t>
  </si>
  <si>
    <t>56017 - Children's Camp</t>
  </si>
  <si>
    <t>56080 - Children's Events</t>
  </si>
  <si>
    <t>56084 - Children's Administrative</t>
  </si>
  <si>
    <t>56201 - Children's Confirmation</t>
  </si>
  <si>
    <t>56232 - Children's Travel Expenses</t>
  </si>
  <si>
    <t>56236 - Children's Curriculum</t>
  </si>
  <si>
    <t>56085 - Children's Puppet Ministry</t>
  </si>
  <si>
    <t>TOTAL CHILDREN'S MINISTRY</t>
  </si>
  <si>
    <t>DISCIPLESHIP MINISTRY</t>
  </si>
  <si>
    <t>56001 - Curriculum</t>
  </si>
  <si>
    <t>56115 - Advertising</t>
  </si>
  <si>
    <t>56200 - Evangelism Program</t>
  </si>
  <si>
    <t>56262 - Upper Room</t>
  </si>
  <si>
    <t>TOTAL DISCIPLESHIP MINISTRY</t>
  </si>
  <si>
    <t>CONGREGATIONAL LIFE/CARE MINISTRY</t>
  </si>
  <si>
    <t>56022 - Church Wide Events</t>
  </si>
  <si>
    <t>56050 - Hospitality</t>
  </si>
  <si>
    <t xml:space="preserve">56225 - Congregational Care </t>
  </si>
  <si>
    <t>52502 - Church Wide Dinner Expense</t>
  </si>
  <si>
    <t>56220 - Stewardship Program</t>
  </si>
  <si>
    <t>56250 - Men's Ministry</t>
  </si>
  <si>
    <t>56263- Senior Ministry -Prime Timers</t>
  </si>
  <si>
    <t>TOTAL CONGREGATIONAL LIFE/CARE MINISTRY</t>
  </si>
  <si>
    <r>
      <rPr>
        <b/>
        <sz val="10"/>
        <color indexed="8"/>
        <rFont val="Times New Roman"/>
        <family val="1"/>
      </rPr>
      <t>MISSIONS</t>
    </r>
  </si>
  <si>
    <r>
      <rPr>
        <i/>
        <sz val="10"/>
        <color rgb="FF000000"/>
        <rFont val="Times New Roman"/>
        <family val="1"/>
      </rPr>
      <t xml:space="preserve">56215 </t>
    </r>
    <r>
      <rPr>
        <sz val="10"/>
        <color rgb="FF000000"/>
        <rFont val="Times New Roman"/>
        <family val="1"/>
      </rPr>
      <t>- Missions Program</t>
    </r>
  </si>
  <si>
    <t>TBD</t>
  </si>
  <si>
    <t>56216 - Missions - Community Concerns</t>
  </si>
  <si>
    <t>56217 - Missions - Prodisee Pantry</t>
  </si>
  <si>
    <r>
      <rPr>
        <b/>
        <sz val="10"/>
        <color indexed="8"/>
        <rFont val="Times New Roman"/>
        <family val="1"/>
      </rPr>
      <t>TOTAL MISSIONS</t>
    </r>
  </si>
  <si>
    <t>CONFERENCE APPORTIONMENTS</t>
  </si>
  <si>
    <t>52101  - Conference Apportionments</t>
  </si>
  <si>
    <t>TOTAL CONFERENCE APPORTIONMENTS</t>
  </si>
  <si>
    <t>YOUTH MINISTRY</t>
  </si>
  <si>
    <t>56300 - Youth Fellowship/Food</t>
  </si>
  <si>
    <t>56301 - Youth Curriculum</t>
  </si>
  <si>
    <t>56302 - Youth Transportation</t>
  </si>
  <si>
    <t>56303 - Youth Camps/Retreats</t>
  </si>
  <si>
    <t>56304 - Youth Events</t>
  </si>
  <si>
    <t>56305 - Youth Administrative</t>
  </si>
  <si>
    <t>TOTAL YOUTH MINISTRY</t>
  </si>
  <si>
    <t>WORSHIP PROGRAMS</t>
  </si>
  <si>
    <t>56205 - Worship Supplies/Licenses</t>
  </si>
  <si>
    <t>56207 - Contemporary Worship</t>
  </si>
  <si>
    <t>56208 - Handbell Choir/Equipment</t>
  </si>
  <si>
    <t>56210 - Music Program - Choir/Orchestra/Anthems</t>
  </si>
  <si>
    <r>
      <rPr>
        <b/>
        <sz val="10"/>
        <color indexed="8"/>
        <rFont val="Times New Roman"/>
        <family val="1"/>
      </rPr>
      <t>TOTAL WORSHIP PROGRAMS</t>
    </r>
  </si>
  <si>
    <r>
      <rPr>
        <b/>
        <sz val="10"/>
        <color indexed="8"/>
        <rFont val="Times New Roman"/>
        <family val="1"/>
      </rPr>
      <t>TOTAL LOCAL CHURCH  PROGRAMS</t>
    </r>
  </si>
  <si>
    <t>RESTRICTED/DESIGNATED EXPENSES</t>
  </si>
  <si>
    <t>TOTAL LOCAL CHURCH EXPENSES</t>
  </si>
  <si>
    <t>PRESCHOOL EXPENSES</t>
  </si>
  <si>
    <r>
      <rPr>
        <b/>
        <sz val="10"/>
        <color indexed="8"/>
        <rFont val="Times New Roman"/>
        <family val="1"/>
      </rPr>
      <t>BUILDINGS AND GROUNDS</t>
    </r>
  </si>
  <si>
    <t>79005 - Preschool Grounds Maint</t>
  </si>
  <si>
    <t>79006 - Preschool Building Maint</t>
  </si>
  <si>
    <r>
      <rPr>
        <b/>
        <sz val="10"/>
        <color indexed="8"/>
        <rFont val="Times New Roman"/>
        <family val="1"/>
      </rPr>
      <t>TOTAL BUILDINGS AND GROUNDS</t>
    </r>
  </si>
  <si>
    <t>OFFICE/OPERATING EXPENSES</t>
  </si>
  <si>
    <t>79001 - Preschool Curriculum</t>
  </si>
  <si>
    <t xml:space="preserve">79002 - Preschool Pictures </t>
  </si>
  <si>
    <t>79202 - Preschool Bank Fees/Supplies</t>
  </si>
  <si>
    <t>79209 - Preschool Equipment/Furniture</t>
  </si>
  <si>
    <t>79210 - Preschool Equipment Maintenance</t>
  </si>
  <si>
    <t>79211 - Preschool Events</t>
  </si>
  <si>
    <t>79212 - Preschool Advertising Costs</t>
  </si>
  <si>
    <t>0</t>
  </si>
  <si>
    <t>79245 - Preschool General Supplies</t>
  </si>
  <si>
    <t>79265 - Preschool Cleaning/Maint. Supplies</t>
  </si>
  <si>
    <t>79266 - Preschool - Rug/Floor Cleaning</t>
  </si>
  <si>
    <t>79402 - Preschool Teacher Gifts</t>
  </si>
  <si>
    <t>79602 - Preschool Art/Activity Supplies</t>
  </si>
  <si>
    <t>79215 - Preschool Dues/Subscriptions (Bright Wheel)</t>
  </si>
  <si>
    <r>
      <rPr>
        <b/>
        <sz val="10"/>
        <color indexed="8"/>
        <rFont val="Times New Roman"/>
        <family val="1"/>
      </rPr>
      <t>TOTAL OFFICE/OPERATING  EXPENSES</t>
    </r>
  </si>
  <si>
    <r>
      <rPr>
        <b/>
        <sz val="10"/>
        <color indexed="8"/>
        <rFont val="Times New Roman"/>
        <family val="1"/>
      </rPr>
      <t>PAYROLL EXPENSES</t>
    </r>
  </si>
  <si>
    <t>79401 - Salary - Preschool Teachers</t>
  </si>
  <si>
    <t>TOTAL SCHOOL EXPENSES</t>
  </si>
  <si>
    <t>TOTAL EXPENSES</t>
  </si>
  <si>
    <t>INCOME/EXPENSE</t>
  </si>
  <si>
    <t>44020 - Rental Income</t>
  </si>
  <si>
    <t>2026
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</si>
</sst>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&quot;$&quot;0.00"/>
  </numFmts>
  <fonts count="9" x14ac:knownFonts="1">
    <font>
      <sz val="10"/>
      <color indexed="8"/>
      <name val="Times New Roman"/>
    </font>
    <font>
      <b/>
      <sz val="10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9"/>
      <color indexed="11"/>
      <name val="Times New Roman"/>
      <family val="1"/>
    </font>
    <font>
      <sz val="10"/>
      <color indexed="8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>
      <alignment horizontal="left" vertical="top"/>
    </xf>
  </cellStyleXfs>
  <cellXfs count="92">
    <xf numFmtId="0" fontId="0" fillId="0" borderId="0" xfId="0">
      <alignment horizontal="left" vertical="top"/>
    </xf>
    <xf numFmtId="0" fontId="0" fillId="0" borderId="0" xfId="0" applyNumberFormat="1">
      <alignment horizontal="left" vertical="top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 wrapText="1"/>
    </xf>
    <xf numFmtId="49" fontId="0" fillId="3" borderId="1" xfId="0" applyNumberFormat="1" applyFill="1" applyBorder="1" applyAlignment="1">
      <alignment horizontal="left" vertical="top" wrapText="1"/>
    </xf>
    <xf numFmtId="164" fontId="0" fillId="3" borderId="1" xfId="0" applyNumberFormat="1" applyFill="1" applyBorder="1" applyAlignment="1">
      <alignment horizontal="right" vertical="center" wrapText="1"/>
    </xf>
    <xf numFmtId="49" fontId="0" fillId="0" borderId="1" xfId="0" applyNumberFormat="1" applyBorder="1" applyAlignment="1">
      <alignment horizontal="left" vertical="top" wrapText="1"/>
    </xf>
    <xf numFmtId="164" fontId="0" fillId="0" borderId="1" xfId="0" applyNumberFormat="1" applyBorder="1" applyAlignment="1">
      <alignment horizontal="right" vertical="top"/>
    </xf>
    <xf numFmtId="49" fontId="1" fillId="3" borderId="1" xfId="0" applyNumberFormat="1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  <xf numFmtId="164" fontId="0" fillId="0" borderId="1" xfId="0" applyNumberFormat="1" applyBorder="1" applyAlignment="1">
      <alignment horizontal="right" wrapText="1"/>
    </xf>
    <xf numFmtId="49" fontId="2" fillId="0" borderId="1" xfId="0" applyNumberFormat="1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top" wrapText="1"/>
    </xf>
    <xf numFmtId="49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1" fillId="0" borderId="1" xfId="0" applyFont="1" applyBorder="1" applyAlignment="1">
      <alignment horizontal="left" vertical="center"/>
    </xf>
    <xf numFmtId="164" fontId="4" fillId="0" borderId="1" xfId="0" applyNumberFormat="1" applyFont="1" applyBorder="1">
      <alignment horizontal="left" vertical="top"/>
    </xf>
    <xf numFmtId="49" fontId="0" fillId="0" borderId="1" xfId="0" applyNumberForma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vertical="top"/>
    </xf>
    <xf numFmtId="164" fontId="0" fillId="3" borderId="4" xfId="0" applyNumberFormat="1" applyFill="1" applyBorder="1" applyAlignment="1">
      <alignment horizontal="right" vertical="center" wrapText="1"/>
    </xf>
    <xf numFmtId="164" fontId="1" fillId="3" borderId="5" xfId="0" applyNumberFormat="1" applyFont="1" applyFill="1" applyBorder="1" applyAlignment="1">
      <alignment horizontal="right" vertical="top"/>
    </xf>
    <xf numFmtId="164" fontId="0" fillId="0" borderId="2" xfId="0" applyNumberFormat="1" applyBorder="1" applyAlignment="1">
      <alignment horizontal="right" vertical="top"/>
    </xf>
    <xf numFmtId="8" fontId="5" fillId="0" borderId="2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 wrapText="1"/>
    </xf>
    <xf numFmtId="0" fontId="0" fillId="0" borderId="0" xfId="0" applyNumberFormat="1" applyAlignment="1">
      <alignment horizontal="right" vertical="top"/>
    </xf>
    <xf numFmtId="164" fontId="4" fillId="0" borderId="1" xfId="0" applyNumberFormat="1" applyFont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left" vertical="top" wrapText="1"/>
    </xf>
    <xf numFmtId="164" fontId="5" fillId="3" borderId="1" xfId="0" applyNumberFormat="1" applyFont="1" applyFill="1" applyBorder="1" applyAlignment="1">
      <alignment horizontal="right" vertical="top"/>
    </xf>
    <xf numFmtId="0" fontId="5" fillId="0" borderId="0" xfId="0" applyNumberFormat="1" applyFont="1">
      <alignment horizontal="left" vertical="top"/>
    </xf>
    <xf numFmtId="164" fontId="1" fillId="0" borderId="3" xfId="0" applyNumberFormat="1" applyFont="1" applyBorder="1" applyAlignment="1">
      <alignment horizontal="right" vertical="top"/>
    </xf>
    <xf numFmtId="164" fontId="1" fillId="0" borderId="5" xfId="0" applyNumberFormat="1" applyFont="1" applyBorder="1" applyAlignment="1">
      <alignment horizontal="right" vertical="top"/>
    </xf>
    <xf numFmtId="49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/>
    </xf>
    <xf numFmtId="49" fontId="6" fillId="0" borderId="1" xfId="0" applyNumberFormat="1" applyFont="1" applyBorder="1" applyAlignment="1">
      <alignment horizontal="left" vertical="top" wrapText="1"/>
    </xf>
    <xf numFmtId="8" fontId="5" fillId="0" borderId="6" xfId="0" applyNumberFormat="1" applyFont="1" applyBorder="1" applyAlignment="1">
      <alignment horizontal="right" vertical="top"/>
    </xf>
    <xf numFmtId="164" fontId="0" fillId="0" borderId="4" xfId="0" applyNumberFormat="1" applyBorder="1" applyAlignment="1">
      <alignment horizontal="right" vertical="center" wrapText="1"/>
    </xf>
    <xf numFmtId="164" fontId="0" fillId="0" borderId="5" xfId="0" applyNumberFormat="1" applyBorder="1" applyAlignment="1">
      <alignment horizontal="right" vertical="top"/>
    </xf>
    <xf numFmtId="49" fontId="0" fillId="0" borderId="4" xfId="0" applyNumberFormat="1" applyBorder="1" applyAlignment="1">
      <alignment horizontal="left" vertical="top" wrapText="1"/>
    </xf>
    <xf numFmtId="164" fontId="0" fillId="0" borderId="4" xfId="0" applyNumberFormat="1" applyBorder="1" applyAlignment="1">
      <alignment horizontal="right" vertical="top"/>
    </xf>
    <xf numFmtId="164" fontId="0" fillId="0" borderId="1" xfId="0" applyNumberFormat="1" applyFill="1" applyBorder="1" applyAlignment="1">
      <alignment horizontal="right" vertical="top"/>
    </xf>
    <xf numFmtId="49" fontId="0" fillId="0" borderId="6" xfId="0" applyNumberFormat="1" applyBorder="1" applyAlignment="1">
      <alignment horizontal="left" vertical="top" wrapText="1"/>
    </xf>
    <xf numFmtId="164" fontId="0" fillId="0" borderId="6" xfId="0" applyNumberFormat="1" applyBorder="1" applyAlignment="1">
      <alignment horizontal="right" vertical="top"/>
    </xf>
    <xf numFmtId="49" fontId="0" fillId="0" borderId="7" xfId="0" applyNumberFormat="1" applyBorder="1" applyAlignment="1">
      <alignment horizontal="left" vertical="top" wrapText="1"/>
    </xf>
    <xf numFmtId="164" fontId="0" fillId="0" borderId="7" xfId="0" applyNumberFormat="1" applyBorder="1" applyAlignment="1">
      <alignment horizontal="right" vertical="top"/>
    </xf>
    <xf numFmtId="49" fontId="1" fillId="0" borderId="5" xfId="0" applyNumberFormat="1" applyFont="1" applyBorder="1" applyAlignment="1">
      <alignment horizontal="left" vertical="top" wrapText="1"/>
    </xf>
    <xf numFmtId="49" fontId="0" fillId="0" borderId="1" xfId="0" applyNumberFormat="1" applyFill="1" applyBorder="1" applyAlignment="1">
      <alignment horizontal="left" vertical="top" wrapText="1"/>
    </xf>
    <xf numFmtId="164" fontId="0" fillId="0" borderId="6" xfId="0" applyNumberFormat="1" applyBorder="1" applyAlignment="1">
      <alignment horizontal="right" vertical="center" wrapText="1"/>
    </xf>
    <xf numFmtId="0" fontId="0" fillId="0" borderId="6" xfId="0" applyNumberFormat="1" applyBorder="1" applyAlignment="1">
      <alignment horizontal="right" vertical="top"/>
    </xf>
    <xf numFmtId="164" fontId="0" fillId="0" borderId="3" xfId="0" applyNumberForma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top"/>
    </xf>
    <xf numFmtId="164" fontId="5" fillId="0" borderId="5" xfId="0" applyNumberFormat="1" applyFont="1" applyBorder="1" applyAlignment="1">
      <alignment horizontal="right" vertical="center" wrapText="1"/>
    </xf>
    <xf numFmtId="164" fontId="0" fillId="0" borderId="5" xfId="0" applyNumberFormat="1" applyBorder="1" applyAlignment="1">
      <alignment horizontal="right" wrapText="1"/>
    </xf>
    <xf numFmtId="164" fontId="0" fillId="0" borderId="4" xfId="0" applyNumberFormat="1" applyBorder="1" applyAlignment="1">
      <alignment horizontal="right" wrapText="1"/>
    </xf>
    <xf numFmtId="8" fontId="1" fillId="0" borderId="6" xfId="0" applyNumberFormat="1" applyFont="1" applyBorder="1" applyAlignment="1">
      <alignment horizontal="right" vertical="top"/>
    </xf>
    <xf numFmtId="8" fontId="5" fillId="0" borderId="8" xfId="0" applyNumberFormat="1" applyFont="1" applyBorder="1" applyAlignment="1">
      <alignment horizontal="right" vertical="top"/>
    </xf>
    <xf numFmtId="164" fontId="0" fillId="0" borderId="4" xfId="0" applyNumberFormat="1" applyBorder="1" applyAlignment="1">
      <alignment horizontal="right" vertical="top" wrapText="1"/>
    </xf>
    <xf numFmtId="164" fontId="1" fillId="0" borderId="9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 vertical="top" wrapText="1"/>
    </xf>
    <xf numFmtId="164" fontId="1" fillId="0" borderId="0" xfId="0" applyNumberFormat="1" applyFont="1" applyBorder="1" applyAlignment="1">
      <alignment horizontal="right" vertical="top"/>
    </xf>
    <xf numFmtId="0" fontId="0" fillId="0" borderId="6" xfId="0" applyBorder="1" applyAlignment="1">
      <alignment horizontal="left" vertical="top" wrapText="1"/>
    </xf>
    <xf numFmtId="164" fontId="1" fillId="0" borderId="6" xfId="0" applyNumberFormat="1" applyFont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left" vertical="top" wrapText="1"/>
    </xf>
    <xf numFmtId="164" fontId="1" fillId="3" borderId="4" xfId="0" applyNumberFormat="1" applyFont="1" applyFill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 wrapText="1"/>
    </xf>
    <xf numFmtId="164" fontId="1" fillId="0" borderId="3" xfId="0" applyNumberFormat="1" applyFont="1" applyBorder="1" applyAlignment="1">
      <alignment horizontal="right" vertical="top" wrapText="1"/>
    </xf>
    <xf numFmtId="8" fontId="5" fillId="0" borderId="6" xfId="0" applyNumberFormat="1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center" wrapText="1"/>
    </xf>
    <xf numFmtId="164" fontId="0" fillId="0" borderId="0" xfId="0" applyNumberFormat="1">
      <alignment horizontal="left" vertical="top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>
      <alignment horizontal="left" vertical="top"/>
    </xf>
    <xf numFmtId="0" fontId="3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>
      <alignment horizontal="left" vertical="top"/>
    </xf>
    <xf numFmtId="49" fontId="3" fillId="3" borderId="10" xfId="0" applyNumberFormat="1" applyFont="1" applyFill="1" applyBorder="1" applyAlignment="1">
      <alignment horizontal="left" vertical="center"/>
    </xf>
    <xf numFmtId="164" fontId="3" fillId="3" borderId="10" xfId="0" applyNumberFormat="1" applyFont="1" applyFill="1" applyBorder="1" applyAlignment="1">
      <alignment horizontal="right" vertical="center" wrapText="1"/>
    </xf>
    <xf numFmtId="0" fontId="0" fillId="0" borderId="0" xfId="0" applyNumberFormat="1" applyBorder="1">
      <alignment horizontal="left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5D5E2"/>
      <rgbColor rgb="FF261C2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4"/>
  <sheetViews>
    <sheetView showGridLines="0" tabSelected="1" zoomScale="156" zoomScaleNormal="134" workbookViewId="0">
      <selection activeCell="I11" sqref="I11"/>
    </sheetView>
  </sheetViews>
  <sheetFormatPr baseColWidth="10" defaultColWidth="9" defaultRowHeight="15" customHeight="1" x14ac:dyDescent="0.15"/>
  <cols>
    <col min="1" max="1" width="53.796875" style="1" bestFit="1" customWidth="1"/>
    <col min="2" max="4" width="15.3984375" style="1" bestFit="1" customWidth="1"/>
    <col min="5" max="6" width="15.3984375" style="40" bestFit="1" customWidth="1"/>
    <col min="7" max="7" width="9" style="1"/>
    <col min="8" max="9" width="11.59765625" style="1" bestFit="1" customWidth="1"/>
    <col min="10" max="16384" width="9" style="1"/>
  </cols>
  <sheetData>
    <row r="1" spans="1:6" ht="26.75" customHeight="1" x14ac:dyDescent="0.15">
      <c r="A1" s="84" t="s">
        <v>0</v>
      </c>
      <c r="B1" s="85"/>
      <c r="C1" s="86"/>
      <c r="D1" s="86"/>
      <c r="E1" s="86"/>
      <c r="F1" s="1"/>
    </row>
    <row r="2" spans="1:6" ht="35.75" customHeight="1" x14ac:dyDescent="0.15">
      <c r="A2" s="3"/>
      <c r="B2" s="82" t="s">
        <v>1</v>
      </c>
      <c r="C2" s="2" t="s">
        <v>2</v>
      </c>
      <c r="D2" s="2" t="s">
        <v>3</v>
      </c>
      <c r="E2" s="33" t="s">
        <v>4</v>
      </c>
      <c r="F2" s="33" t="s">
        <v>144</v>
      </c>
    </row>
    <row r="3" spans="1:6" ht="21.5" customHeight="1" x14ac:dyDescent="0.15">
      <c r="A3" s="4"/>
      <c r="B3" s="5"/>
      <c r="C3" s="5"/>
      <c r="D3" s="5"/>
      <c r="E3" s="5"/>
      <c r="F3" s="5"/>
    </row>
    <row r="4" spans="1:6" ht="14.25" customHeight="1" x14ac:dyDescent="0.15">
      <c r="A4" s="6" t="s">
        <v>5</v>
      </c>
      <c r="B4" s="7"/>
      <c r="C4" s="7"/>
      <c r="D4" s="7"/>
      <c r="E4" s="7"/>
      <c r="F4" s="7"/>
    </row>
    <row r="5" spans="1:6" ht="14.25" customHeight="1" x14ac:dyDescent="0.15">
      <c r="A5" s="8" t="s">
        <v>6</v>
      </c>
      <c r="B5" s="9">
        <v>710000</v>
      </c>
      <c r="C5" s="9">
        <v>501619.84</v>
      </c>
      <c r="D5" s="9">
        <v>5000</v>
      </c>
      <c r="E5" s="9">
        <v>462337</v>
      </c>
      <c r="F5" s="9">
        <v>541920</v>
      </c>
    </row>
    <row r="6" spans="1:6" ht="14.25" customHeight="1" x14ac:dyDescent="0.15">
      <c r="A6" s="8" t="s">
        <v>7</v>
      </c>
      <c r="B6" s="9">
        <v>725000</v>
      </c>
      <c r="C6" s="9">
        <v>608107.27</v>
      </c>
      <c r="D6" s="9">
        <v>725000</v>
      </c>
      <c r="E6" s="9">
        <v>336068</v>
      </c>
      <c r="F6" s="9">
        <v>234408</v>
      </c>
    </row>
    <row r="7" spans="1:6" ht="14.25" customHeight="1" x14ac:dyDescent="0.15">
      <c r="A7" s="8" t="s">
        <v>8</v>
      </c>
      <c r="B7" s="9">
        <v>17220.5</v>
      </c>
      <c r="C7" s="9">
        <v>14763.74</v>
      </c>
      <c r="D7" s="9">
        <v>17500</v>
      </c>
      <c r="E7" s="9">
        <v>8000</v>
      </c>
      <c r="F7" s="9">
        <v>8000</v>
      </c>
    </row>
    <row r="8" spans="1:6" ht="14.25" customHeight="1" x14ac:dyDescent="0.15">
      <c r="A8" s="8" t="s">
        <v>9</v>
      </c>
      <c r="B8" s="9">
        <v>3000</v>
      </c>
      <c r="C8" s="9">
        <v>11370.32</v>
      </c>
      <c r="D8" s="9">
        <v>12000</v>
      </c>
      <c r="E8" s="9">
        <v>20000</v>
      </c>
      <c r="F8" s="9">
        <v>20000</v>
      </c>
    </row>
    <row r="9" spans="1:6" ht="14.25" customHeight="1" x14ac:dyDescent="0.15">
      <c r="A9" s="47" t="s">
        <v>143</v>
      </c>
      <c r="B9" s="9">
        <v>87800</v>
      </c>
      <c r="C9" s="9">
        <v>87796.32</v>
      </c>
      <c r="D9" s="9">
        <v>87800</v>
      </c>
      <c r="E9" s="9">
        <v>87800</v>
      </c>
      <c r="F9" s="9">
        <v>87800</v>
      </c>
    </row>
    <row r="10" spans="1:6" ht="14.25" customHeight="1" x14ac:dyDescent="0.15">
      <c r="A10" s="8" t="s">
        <v>10</v>
      </c>
      <c r="B10" s="9">
        <v>115802</v>
      </c>
      <c r="C10" s="9">
        <v>115802</v>
      </c>
      <c r="D10" s="9">
        <v>115384</v>
      </c>
      <c r="E10" s="9">
        <v>115384</v>
      </c>
      <c r="F10" s="9">
        <v>115384</v>
      </c>
    </row>
    <row r="11" spans="1:6" ht="14.25" customHeight="1" x14ac:dyDescent="0.15">
      <c r="A11" s="8" t="s">
        <v>11</v>
      </c>
      <c r="B11" s="9">
        <v>1000</v>
      </c>
      <c r="C11" s="9">
        <v>1029.1199999999999</v>
      </c>
      <c r="D11" s="9">
        <v>1000</v>
      </c>
      <c r="E11" s="9">
        <v>1029.1199999999999</v>
      </c>
      <c r="F11" s="9">
        <v>1029.1199999999999</v>
      </c>
    </row>
    <row r="12" spans="1:6" ht="15" customHeight="1" x14ac:dyDescent="0.15">
      <c r="A12" s="8" t="s">
        <v>12</v>
      </c>
      <c r="B12" s="9">
        <v>10000</v>
      </c>
      <c r="C12" s="9">
        <v>8909.77</v>
      </c>
      <c r="D12" s="9">
        <v>9000</v>
      </c>
      <c r="E12" s="9">
        <v>0</v>
      </c>
      <c r="F12" s="9">
        <v>0</v>
      </c>
    </row>
    <row r="13" spans="1:6" ht="14.25" hidden="1" customHeight="1" x14ac:dyDescent="0.15">
      <c r="A13" s="8" t="s">
        <v>13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</row>
    <row r="14" spans="1:6" ht="14.25" customHeight="1" x14ac:dyDescent="0.15">
      <c r="A14" s="8" t="s">
        <v>14</v>
      </c>
      <c r="B14" s="9">
        <v>1500</v>
      </c>
      <c r="C14" s="9">
        <v>724.85</v>
      </c>
      <c r="D14" s="9">
        <v>1000</v>
      </c>
      <c r="E14" s="9">
        <v>1000</v>
      </c>
      <c r="F14" s="9">
        <v>2500</v>
      </c>
    </row>
    <row r="15" spans="1:6" ht="15" customHeight="1" x14ac:dyDescent="0.15">
      <c r="A15" s="8" t="s">
        <v>15</v>
      </c>
      <c r="B15" s="9">
        <v>3500</v>
      </c>
      <c r="C15" s="9">
        <v>7895.3</v>
      </c>
      <c r="D15" s="9">
        <v>60000</v>
      </c>
      <c r="E15" s="9">
        <v>50000</v>
      </c>
      <c r="F15" s="9">
        <v>50000</v>
      </c>
    </row>
    <row r="16" spans="1:6" ht="18" customHeight="1" x14ac:dyDescent="0.15">
      <c r="A16" s="8" t="s">
        <v>16</v>
      </c>
      <c r="B16" s="9">
        <v>0</v>
      </c>
      <c r="C16" s="9">
        <v>243737.33</v>
      </c>
      <c r="D16" s="9">
        <v>150000</v>
      </c>
      <c r="E16" s="9">
        <v>147611.47</v>
      </c>
      <c r="F16" s="9">
        <v>122789.94</v>
      </c>
    </row>
    <row r="17" spans="1:6" ht="12.75" customHeight="1" x14ac:dyDescent="0.15">
      <c r="A17" s="10" t="s">
        <v>17</v>
      </c>
      <c r="B17" s="11">
        <f>SUM(B5:B16)</f>
        <v>1674822.5</v>
      </c>
      <c r="C17" s="11">
        <f>SUM(C1:C16)</f>
        <v>1601755.8600000006</v>
      </c>
      <c r="D17" s="11">
        <f>SUM(D1:D16)</f>
        <v>1183684</v>
      </c>
      <c r="E17" s="11">
        <f>SUM(E1:E16)</f>
        <v>1229229.5900000001</v>
      </c>
      <c r="F17" s="11">
        <f>SUM(F1:F16)</f>
        <v>1183831.06</v>
      </c>
    </row>
    <row r="18" spans="1:6" ht="19.25" customHeight="1" x14ac:dyDescent="0.15">
      <c r="A18" s="4"/>
      <c r="B18" s="12"/>
      <c r="C18" s="12"/>
      <c r="D18" s="12"/>
      <c r="E18" s="12"/>
      <c r="F18" s="12"/>
    </row>
    <row r="19" spans="1:6" ht="14.25" customHeight="1" x14ac:dyDescent="0.15">
      <c r="A19" s="6" t="s">
        <v>18</v>
      </c>
      <c r="B19" s="7"/>
      <c r="C19" s="7"/>
      <c r="D19" s="7"/>
      <c r="E19" s="35"/>
      <c r="F19" s="35"/>
    </row>
    <row r="20" spans="1:6" ht="14.25" customHeight="1" x14ac:dyDescent="0.15">
      <c r="A20" s="8" t="s">
        <v>19</v>
      </c>
      <c r="B20" s="9">
        <v>80866</v>
      </c>
      <c r="C20" s="9">
        <v>86518.09</v>
      </c>
      <c r="D20" s="34">
        <v>86535</v>
      </c>
      <c r="E20" s="38">
        <v>83430</v>
      </c>
      <c r="F20" s="38">
        <v>92000</v>
      </c>
    </row>
    <row r="21" spans="1:6" ht="14.25" customHeight="1" x14ac:dyDescent="0.15">
      <c r="A21" s="8" t="s">
        <v>20</v>
      </c>
      <c r="B21" s="9">
        <v>11025</v>
      </c>
      <c r="C21" s="9">
        <v>12435</v>
      </c>
      <c r="D21" s="34">
        <v>10800</v>
      </c>
      <c r="E21" s="38">
        <v>9900</v>
      </c>
      <c r="F21" s="38">
        <v>9900</v>
      </c>
    </row>
    <row r="22" spans="1:6" ht="14.25" customHeight="1" x14ac:dyDescent="0.15">
      <c r="A22" s="8" t="s">
        <v>21</v>
      </c>
      <c r="B22" s="9">
        <v>0</v>
      </c>
      <c r="C22" s="9">
        <v>0</v>
      </c>
      <c r="D22" s="34">
        <v>0</v>
      </c>
      <c r="E22" s="37">
        <v>0</v>
      </c>
      <c r="F22" s="37">
        <v>0</v>
      </c>
    </row>
    <row r="23" spans="1:6" ht="14.25" customHeight="1" x14ac:dyDescent="0.15">
      <c r="A23" s="8" t="s">
        <v>22</v>
      </c>
      <c r="B23" s="9">
        <v>25</v>
      </c>
      <c r="C23" s="9">
        <v>2.54</v>
      </c>
      <c r="D23" s="34">
        <v>25</v>
      </c>
      <c r="E23" s="37">
        <v>2.54</v>
      </c>
      <c r="F23" s="37">
        <v>2.54</v>
      </c>
    </row>
    <row r="24" spans="1:6" ht="14.25" customHeight="1" x14ac:dyDescent="0.15">
      <c r="A24" s="8" t="s">
        <v>23</v>
      </c>
      <c r="B24" s="9">
        <v>150</v>
      </c>
      <c r="C24" s="9">
        <v>0</v>
      </c>
      <c r="D24" s="34">
        <v>0</v>
      </c>
      <c r="E24" s="37">
        <v>0</v>
      </c>
      <c r="F24" s="37">
        <v>0</v>
      </c>
    </row>
    <row r="25" spans="1:6" ht="15" customHeight="1" x14ac:dyDescent="0.15">
      <c r="A25" s="8" t="s">
        <v>16</v>
      </c>
      <c r="B25" s="9">
        <v>0</v>
      </c>
      <c r="C25" s="9">
        <v>6075.72</v>
      </c>
      <c r="D25" s="34">
        <v>3000</v>
      </c>
      <c r="E25" s="37">
        <v>3000</v>
      </c>
      <c r="F25" s="37">
        <v>3000</v>
      </c>
    </row>
    <row r="26" spans="1:6" ht="12.75" customHeight="1" x14ac:dyDescent="0.15">
      <c r="A26" s="10" t="s">
        <v>24</v>
      </c>
      <c r="B26" s="11">
        <f>SUM(B20:B25)</f>
        <v>92066</v>
      </c>
      <c r="C26" s="11">
        <f>SUM(C20:C25)</f>
        <v>105031.34999999999</v>
      </c>
      <c r="D26" s="11">
        <f>SUM(D20:D25)</f>
        <v>100360</v>
      </c>
      <c r="E26" s="36">
        <f>SUM(E20:E25)</f>
        <v>96332.54</v>
      </c>
      <c r="F26" s="36">
        <f>SUM(F20:F25)</f>
        <v>104902.54</v>
      </c>
    </row>
    <row r="27" spans="1:6" ht="11" customHeight="1" x14ac:dyDescent="0.15">
      <c r="A27" s="4"/>
      <c r="B27" s="12"/>
      <c r="C27" s="12"/>
      <c r="D27" s="12"/>
      <c r="E27" s="12"/>
      <c r="F27" s="12"/>
    </row>
    <row r="28" spans="1:6" ht="13.5" customHeight="1" x14ac:dyDescent="0.15">
      <c r="A28" s="10" t="s">
        <v>25</v>
      </c>
      <c r="B28" s="11">
        <f>SUM(B17,B26)</f>
        <v>1766888.5</v>
      </c>
      <c r="C28" s="11">
        <f>SUM(C17,C26)</f>
        <v>1706787.2100000007</v>
      </c>
      <c r="D28" s="11">
        <f>SUM(D17,D26)</f>
        <v>1284044</v>
      </c>
      <c r="E28" s="11">
        <f>SUM(E17,E26)</f>
        <v>1325562.1300000001</v>
      </c>
      <c r="F28" s="11">
        <f>SUM(F17,F26)</f>
        <v>1288733.6000000001</v>
      </c>
    </row>
    <row r="29" spans="1:6" ht="11" customHeight="1" x14ac:dyDescent="0.15">
      <c r="A29" s="87"/>
      <c r="B29" s="88"/>
      <c r="C29" s="88"/>
      <c r="D29" s="88"/>
      <c r="E29" s="88"/>
      <c r="F29" s="1"/>
    </row>
    <row r="30" spans="1:6" ht="11" customHeight="1" x14ac:dyDescent="0.15">
      <c r="A30" s="88"/>
      <c r="B30" s="88"/>
      <c r="C30" s="88"/>
      <c r="D30" s="88"/>
      <c r="E30" s="88"/>
      <c r="F30" s="1"/>
    </row>
    <row r="31" spans="1:6" ht="23.75" customHeight="1" x14ac:dyDescent="0.15">
      <c r="A31" s="13" t="s">
        <v>26</v>
      </c>
      <c r="B31" s="14"/>
      <c r="C31" s="14"/>
      <c r="D31" s="14"/>
      <c r="E31" s="14"/>
      <c r="F31" s="14"/>
    </row>
    <row r="32" spans="1:6" ht="19.75" customHeight="1" x14ac:dyDescent="0.15">
      <c r="A32" s="3"/>
      <c r="B32" s="14"/>
      <c r="C32" s="14"/>
      <c r="D32" s="14"/>
      <c r="E32" s="14"/>
      <c r="F32" s="14"/>
    </row>
    <row r="33" spans="1:6" ht="19.75" customHeight="1" x14ac:dyDescent="0.15">
      <c r="A33" s="15" t="s">
        <v>27</v>
      </c>
      <c r="B33" s="7"/>
      <c r="C33" s="7"/>
      <c r="D33" s="7"/>
      <c r="E33" s="7"/>
      <c r="F33" s="7"/>
    </row>
    <row r="34" spans="1:6" ht="19.75" customHeight="1" x14ac:dyDescent="0.15">
      <c r="A34" s="16"/>
      <c r="B34" s="14"/>
      <c r="C34" s="14"/>
      <c r="D34" s="14"/>
      <c r="E34" s="14"/>
      <c r="F34" s="14"/>
    </row>
    <row r="35" spans="1:6" ht="19.75" customHeight="1" x14ac:dyDescent="0.15">
      <c r="A35" s="17" t="s">
        <v>28</v>
      </c>
      <c r="B35" s="14"/>
      <c r="C35" s="14"/>
      <c r="D35" s="14"/>
      <c r="E35" s="14"/>
      <c r="F35" s="14"/>
    </row>
    <row r="36" spans="1:6" ht="14.25" customHeight="1" x14ac:dyDescent="0.15">
      <c r="A36" s="8" t="s">
        <v>29</v>
      </c>
      <c r="B36" s="9">
        <v>22000</v>
      </c>
      <c r="C36" s="9">
        <v>24996.52</v>
      </c>
      <c r="D36" s="9">
        <v>25000</v>
      </c>
      <c r="E36" s="9">
        <v>7000</v>
      </c>
      <c r="F36" s="9">
        <v>7000</v>
      </c>
    </row>
    <row r="37" spans="1:6" ht="14.25" customHeight="1" x14ac:dyDescent="0.15">
      <c r="A37" s="49" t="s">
        <v>30</v>
      </c>
      <c r="B37" s="9">
        <v>15000</v>
      </c>
      <c r="C37" s="9">
        <v>13058.84</v>
      </c>
      <c r="D37" s="9">
        <v>15000</v>
      </c>
      <c r="E37" s="54">
        <v>6000</v>
      </c>
      <c r="F37" s="54">
        <v>6000</v>
      </c>
    </row>
    <row r="38" spans="1:6" ht="14.25" customHeight="1" x14ac:dyDescent="0.15">
      <c r="A38" s="8" t="s">
        <v>31</v>
      </c>
      <c r="B38" s="9">
        <v>4250</v>
      </c>
      <c r="C38" s="9">
        <v>3232</v>
      </c>
      <c r="D38" s="34">
        <v>3500</v>
      </c>
      <c r="E38" s="57">
        <v>3500</v>
      </c>
      <c r="F38" s="57">
        <v>3500</v>
      </c>
    </row>
    <row r="39" spans="1:6" ht="14.25" customHeight="1" x14ac:dyDescent="0.15">
      <c r="A39" s="8" t="s">
        <v>32</v>
      </c>
      <c r="B39" s="9">
        <v>2000</v>
      </c>
      <c r="C39" s="9">
        <v>0</v>
      </c>
      <c r="D39" s="9">
        <v>0</v>
      </c>
      <c r="E39" s="52">
        <v>0</v>
      </c>
      <c r="F39" s="52">
        <v>0</v>
      </c>
    </row>
    <row r="40" spans="1:6" ht="14.25" customHeight="1" x14ac:dyDescent="0.15">
      <c r="A40" s="8" t="s">
        <v>33</v>
      </c>
      <c r="B40" s="9">
        <v>55000</v>
      </c>
      <c r="C40" s="9">
        <v>58924.160000000003</v>
      </c>
      <c r="D40" s="9">
        <v>56000</v>
      </c>
      <c r="E40" s="9">
        <v>30000</v>
      </c>
      <c r="F40" s="9">
        <v>30000</v>
      </c>
    </row>
    <row r="41" spans="1:6" ht="14.25" customHeight="1" x14ac:dyDescent="0.15">
      <c r="A41" s="8" t="s">
        <v>34</v>
      </c>
      <c r="B41" s="9">
        <v>50000</v>
      </c>
      <c r="C41" s="9">
        <v>47827.87</v>
      </c>
      <c r="D41" s="9">
        <v>48000</v>
      </c>
      <c r="E41" s="9">
        <v>33000</v>
      </c>
      <c r="F41" s="9">
        <v>33000</v>
      </c>
    </row>
    <row r="42" spans="1:6" ht="14.25" customHeight="1" x14ac:dyDescent="0.15">
      <c r="A42" s="8" t="s">
        <v>35</v>
      </c>
      <c r="B42" s="9">
        <v>7000</v>
      </c>
      <c r="C42" s="9">
        <v>9942.6299999999992</v>
      </c>
      <c r="D42" s="9">
        <v>8000</v>
      </c>
      <c r="E42" s="9">
        <v>6000</v>
      </c>
      <c r="F42" s="9">
        <v>6000</v>
      </c>
    </row>
    <row r="43" spans="1:6" ht="14.25" customHeight="1" x14ac:dyDescent="0.15">
      <c r="A43" s="8" t="s">
        <v>36</v>
      </c>
      <c r="B43" s="9">
        <v>1500</v>
      </c>
      <c r="C43" s="9">
        <v>1456.05</v>
      </c>
      <c r="D43" s="9">
        <v>1500</v>
      </c>
      <c r="E43" s="9">
        <v>1500</v>
      </c>
      <c r="F43" s="9">
        <v>1500</v>
      </c>
    </row>
    <row r="44" spans="1:6" ht="14.25" customHeight="1" x14ac:dyDescent="0.15">
      <c r="A44" s="8" t="s">
        <v>37</v>
      </c>
      <c r="B44" s="18">
        <v>20000</v>
      </c>
      <c r="C44" s="18">
        <v>16386.080000000002</v>
      </c>
      <c r="D44" s="9">
        <v>17500</v>
      </c>
      <c r="E44" s="9">
        <v>17500</v>
      </c>
      <c r="F44" s="9">
        <v>17500</v>
      </c>
    </row>
    <row r="45" spans="1:6" ht="12.75" customHeight="1" x14ac:dyDescent="0.15">
      <c r="A45" s="19" t="s">
        <v>38</v>
      </c>
      <c r="B45" s="20">
        <f>SUM(B36:B44)</f>
        <v>176750</v>
      </c>
      <c r="C45" s="20">
        <f>SUM(C36:C44)</f>
        <v>175824.15000000002</v>
      </c>
      <c r="D45" s="20">
        <f>SUM(D36:D44)</f>
        <v>174500</v>
      </c>
      <c r="E45" s="20">
        <f>SUM(E36:E44)</f>
        <v>104500</v>
      </c>
      <c r="F45" s="20">
        <f>SUM(F36:F44)</f>
        <v>104500</v>
      </c>
    </row>
    <row r="46" spans="1:6" ht="13.5" customHeight="1" x14ac:dyDescent="0.15">
      <c r="A46" s="4"/>
      <c r="B46" s="12"/>
      <c r="C46" s="12"/>
      <c r="D46" s="12"/>
      <c r="E46" s="12"/>
      <c r="F46" s="12"/>
    </row>
    <row r="47" spans="1:6" ht="14.25" customHeight="1" x14ac:dyDescent="0.15">
      <c r="A47" s="19" t="s">
        <v>39</v>
      </c>
      <c r="B47" s="21"/>
      <c r="C47" s="21"/>
      <c r="D47" s="21"/>
      <c r="E47" s="21"/>
      <c r="F47" s="21"/>
    </row>
    <row r="48" spans="1:6" ht="14.25" customHeight="1" x14ac:dyDescent="0.15">
      <c r="A48" s="8" t="s">
        <v>40</v>
      </c>
      <c r="B48" s="9">
        <v>60000</v>
      </c>
      <c r="C48" s="9">
        <v>61459.74</v>
      </c>
      <c r="D48" s="9">
        <v>61750</v>
      </c>
      <c r="E48" s="9">
        <v>61750</v>
      </c>
      <c r="F48" s="9">
        <v>61750</v>
      </c>
    </row>
    <row r="49" spans="1:6" ht="14.25" customHeight="1" x14ac:dyDescent="0.15">
      <c r="A49" s="8" t="s">
        <v>41</v>
      </c>
      <c r="B49" s="9">
        <v>2750</v>
      </c>
      <c r="C49" s="9">
        <v>2335.75</v>
      </c>
      <c r="D49" s="9">
        <v>2500</v>
      </c>
      <c r="E49" s="9">
        <v>2500</v>
      </c>
      <c r="F49" s="9">
        <v>2500</v>
      </c>
    </row>
    <row r="50" spans="1:6" ht="14.25" customHeight="1" x14ac:dyDescent="0.15">
      <c r="A50" s="8" t="s">
        <v>42</v>
      </c>
      <c r="B50" s="9">
        <v>5250</v>
      </c>
      <c r="C50" s="9">
        <v>5520.59</v>
      </c>
      <c r="D50" s="9">
        <v>5500</v>
      </c>
      <c r="E50" s="9">
        <v>5500</v>
      </c>
      <c r="F50" s="9">
        <v>5500</v>
      </c>
    </row>
    <row r="51" spans="1:6" ht="14.25" customHeight="1" x14ac:dyDescent="0.15">
      <c r="A51" s="8" t="s">
        <v>43</v>
      </c>
      <c r="B51" s="9">
        <v>3750</v>
      </c>
      <c r="C51" s="9">
        <v>3795</v>
      </c>
      <c r="D51" s="9">
        <v>3750</v>
      </c>
      <c r="E51" s="9">
        <v>3750</v>
      </c>
      <c r="F51" s="9">
        <v>3750</v>
      </c>
    </row>
    <row r="52" spans="1:6" ht="23.5" customHeight="1" x14ac:dyDescent="0.15">
      <c r="A52" s="19" t="s">
        <v>44</v>
      </c>
      <c r="B52" s="20">
        <f>SUM(B48:B51)</f>
        <v>71750</v>
      </c>
      <c r="C52" s="20">
        <f>SUM(C48:C51)</f>
        <v>73111.08</v>
      </c>
      <c r="D52" s="20">
        <f>SUM(D48:D51)</f>
        <v>73500</v>
      </c>
      <c r="E52" s="20">
        <f>SUM(E48:E51)</f>
        <v>73500</v>
      </c>
      <c r="F52" s="20">
        <f>SUM(F48:F51)</f>
        <v>73500</v>
      </c>
    </row>
    <row r="53" spans="1:6" ht="13.5" customHeight="1" x14ac:dyDescent="0.15">
      <c r="A53" s="22"/>
      <c r="B53" s="12"/>
      <c r="C53" s="12"/>
      <c r="D53" s="12"/>
      <c r="E53" s="12"/>
      <c r="F53" s="12"/>
    </row>
    <row r="54" spans="1:6" ht="13.5" customHeight="1" x14ac:dyDescent="0.15">
      <c r="A54" s="19" t="s">
        <v>45</v>
      </c>
      <c r="B54" s="23"/>
      <c r="C54" s="23"/>
      <c r="D54" s="23"/>
      <c r="E54" s="23"/>
      <c r="F54" s="23"/>
    </row>
    <row r="55" spans="1:6" ht="14.25" customHeight="1" x14ac:dyDescent="0.15">
      <c r="A55" s="8" t="s">
        <v>46</v>
      </c>
      <c r="B55" s="9">
        <v>209572</v>
      </c>
      <c r="C55" s="9">
        <v>209571.5</v>
      </c>
      <c r="D55" s="9">
        <v>235817</v>
      </c>
      <c r="E55" s="9">
        <v>185000</v>
      </c>
      <c r="F55" s="9">
        <v>152000</v>
      </c>
    </row>
    <row r="56" spans="1:6" ht="14.25" customHeight="1" x14ac:dyDescent="0.15">
      <c r="A56" s="8" t="s">
        <v>47</v>
      </c>
      <c r="B56" s="9">
        <v>2750</v>
      </c>
      <c r="C56" s="9">
        <v>2635.32</v>
      </c>
      <c r="D56" s="9">
        <v>2330</v>
      </c>
      <c r="E56" s="54">
        <v>2330</v>
      </c>
      <c r="F56" s="54">
        <v>2330</v>
      </c>
    </row>
    <row r="57" spans="1:6" ht="13.5" customHeight="1" x14ac:dyDescent="0.15">
      <c r="A57" s="19" t="s">
        <v>48</v>
      </c>
      <c r="B57" s="20">
        <f>SUM(B55:B56)</f>
        <v>212322</v>
      </c>
      <c r="C57" s="20">
        <f>SUM(C55:C56)</f>
        <v>212206.82</v>
      </c>
      <c r="D57" s="80">
        <f>SUM(D55:D56)</f>
        <v>238147</v>
      </c>
      <c r="E57" s="79">
        <f>SUM(E55:E56)</f>
        <v>187330</v>
      </c>
      <c r="F57" s="79">
        <f>SUM(F55:F56)</f>
        <v>154330</v>
      </c>
    </row>
    <row r="58" spans="1:6" ht="20" customHeight="1" x14ac:dyDescent="0.15">
      <c r="A58" s="24"/>
      <c r="B58" s="12"/>
      <c r="C58" s="12"/>
      <c r="D58" s="12"/>
      <c r="E58" s="67"/>
      <c r="F58" s="67"/>
    </row>
    <row r="59" spans="1:6" ht="13.5" customHeight="1" x14ac:dyDescent="0.15">
      <c r="A59" s="19" t="s">
        <v>38</v>
      </c>
      <c r="B59" s="25">
        <f>SUM(B57,B52,B45)</f>
        <v>460822</v>
      </c>
      <c r="C59" s="25">
        <f>SUM(C57,C52,C45)</f>
        <v>461142.05000000005</v>
      </c>
      <c r="D59" s="25">
        <f>SUM(D57,D52,D45)</f>
        <v>486147</v>
      </c>
      <c r="E59" s="25">
        <f>E57+E52+E45</f>
        <v>365330</v>
      </c>
      <c r="F59" s="25">
        <f>F57+F52+F45</f>
        <v>332330</v>
      </c>
    </row>
    <row r="60" spans="1:6" ht="20" customHeight="1" x14ac:dyDescent="0.15">
      <c r="A60" s="24"/>
      <c r="B60" s="12"/>
      <c r="C60" s="12"/>
      <c r="D60" s="12"/>
      <c r="E60" s="12"/>
      <c r="F60" s="12"/>
    </row>
    <row r="61" spans="1:6" ht="13.5" customHeight="1" x14ac:dyDescent="0.15">
      <c r="A61" s="19" t="s">
        <v>49</v>
      </c>
      <c r="B61" s="21"/>
      <c r="C61" s="21"/>
      <c r="D61" s="26"/>
      <c r="E61" s="26"/>
      <c r="F61" s="26"/>
    </row>
    <row r="62" spans="1:6" ht="14.25" customHeight="1" x14ac:dyDescent="0.15">
      <c r="A62" s="8" t="s">
        <v>50</v>
      </c>
      <c r="B62" s="9">
        <v>5000</v>
      </c>
      <c r="C62" s="9">
        <v>2170.59</v>
      </c>
      <c r="D62" s="27">
        <v>0</v>
      </c>
      <c r="E62" s="27">
        <v>0</v>
      </c>
      <c r="F62" s="27">
        <v>0</v>
      </c>
    </row>
    <row r="63" spans="1:6" ht="14.25" customHeight="1" x14ac:dyDescent="0.15">
      <c r="A63" s="8" t="s">
        <v>51</v>
      </c>
      <c r="B63" s="9">
        <v>250</v>
      </c>
      <c r="C63" s="9">
        <v>66.5</v>
      </c>
      <c r="D63" s="27">
        <v>75</v>
      </c>
      <c r="E63" s="27">
        <v>75</v>
      </c>
      <c r="F63" s="27">
        <v>75</v>
      </c>
    </row>
    <row r="64" spans="1:6" ht="14.25" customHeight="1" x14ac:dyDescent="0.15">
      <c r="A64" s="8" t="s">
        <v>52</v>
      </c>
      <c r="B64" s="9">
        <v>5000</v>
      </c>
      <c r="C64" s="9">
        <v>3603.25</v>
      </c>
      <c r="D64" s="9">
        <v>3750</v>
      </c>
      <c r="E64" s="9">
        <v>3750</v>
      </c>
      <c r="F64" s="9">
        <v>3750</v>
      </c>
    </row>
    <row r="65" spans="1:6" ht="14.25" customHeight="1" x14ac:dyDescent="0.15">
      <c r="A65" s="47" t="s">
        <v>53</v>
      </c>
      <c r="B65" s="9">
        <v>6000</v>
      </c>
      <c r="C65" s="9">
        <v>2736.15</v>
      </c>
      <c r="D65" s="9">
        <v>3000</v>
      </c>
      <c r="E65" s="9">
        <v>3000</v>
      </c>
      <c r="F65" s="9">
        <v>3000</v>
      </c>
    </row>
    <row r="66" spans="1:6" ht="14.25" customHeight="1" x14ac:dyDescent="0.15">
      <c r="A66" s="8" t="s">
        <v>54</v>
      </c>
      <c r="B66" s="9">
        <v>18500</v>
      </c>
      <c r="C66" s="55">
        <v>18269.12</v>
      </c>
      <c r="D66" s="9">
        <v>18500</v>
      </c>
      <c r="E66" s="9">
        <v>18500</v>
      </c>
      <c r="F66" s="9">
        <v>18500</v>
      </c>
    </row>
    <row r="67" spans="1:6" ht="14.25" customHeight="1" x14ac:dyDescent="0.15">
      <c r="A67" s="8" t="s">
        <v>55</v>
      </c>
      <c r="B67" s="9">
        <v>6000</v>
      </c>
      <c r="C67" s="9">
        <v>6073.44</v>
      </c>
      <c r="D67" s="9">
        <v>6325</v>
      </c>
      <c r="E67" s="9">
        <v>6325</v>
      </c>
      <c r="F67" s="9">
        <v>6325</v>
      </c>
    </row>
    <row r="68" spans="1:6" ht="14.25" customHeight="1" x14ac:dyDescent="0.15">
      <c r="A68" s="8" t="s">
        <v>56</v>
      </c>
      <c r="B68" s="9">
        <v>1000</v>
      </c>
      <c r="C68" s="9">
        <v>1131.83</v>
      </c>
      <c r="D68" s="9">
        <v>1150</v>
      </c>
      <c r="E68" s="9">
        <v>1150</v>
      </c>
      <c r="F68" s="9">
        <v>1150</v>
      </c>
    </row>
    <row r="69" spans="1:6" ht="14.25" customHeight="1" x14ac:dyDescent="0.15">
      <c r="A69" s="8" t="s">
        <v>57</v>
      </c>
      <c r="B69" s="9">
        <v>1000</v>
      </c>
      <c r="C69" s="9">
        <v>1279.53</v>
      </c>
      <c r="D69" s="9">
        <v>1000</v>
      </c>
      <c r="E69" s="9">
        <v>1000</v>
      </c>
      <c r="F69" s="9">
        <v>1000</v>
      </c>
    </row>
    <row r="70" spans="1:6" ht="14.25" customHeight="1" x14ac:dyDescent="0.15">
      <c r="A70" s="8" t="s">
        <v>58</v>
      </c>
      <c r="B70" s="9">
        <v>8000</v>
      </c>
      <c r="C70" s="9">
        <v>6695.92</v>
      </c>
      <c r="D70" s="9">
        <v>6500</v>
      </c>
      <c r="E70" s="9">
        <v>6500</v>
      </c>
      <c r="F70" s="9">
        <v>6500</v>
      </c>
    </row>
    <row r="71" spans="1:6" ht="14.25" customHeight="1" x14ac:dyDescent="0.15">
      <c r="A71" s="53" t="s">
        <v>59</v>
      </c>
      <c r="B71" s="54">
        <v>4500</v>
      </c>
      <c r="C71" s="54">
        <v>3267.14</v>
      </c>
      <c r="D71" s="54">
        <v>3750</v>
      </c>
      <c r="E71" s="54">
        <v>3750</v>
      </c>
      <c r="F71" s="54">
        <v>3750</v>
      </c>
    </row>
    <row r="72" spans="1:6" ht="14.25" customHeight="1" x14ac:dyDescent="0.15">
      <c r="A72" s="58" t="s">
        <v>60</v>
      </c>
      <c r="B72" s="59">
        <v>23000</v>
      </c>
      <c r="C72" s="59">
        <v>21643.59</v>
      </c>
      <c r="D72" s="59">
        <v>22000</v>
      </c>
      <c r="E72" s="59">
        <v>22000</v>
      </c>
      <c r="F72" s="59">
        <v>22000</v>
      </c>
    </row>
    <row r="73" spans="1:6" ht="14.25" customHeight="1" x14ac:dyDescent="0.15">
      <c r="A73" s="56" t="s">
        <v>61</v>
      </c>
      <c r="B73" s="57">
        <v>13000</v>
      </c>
      <c r="C73" s="57">
        <v>9390.75</v>
      </c>
      <c r="D73" s="57">
        <v>11000</v>
      </c>
      <c r="E73" s="57">
        <v>5000</v>
      </c>
      <c r="F73" s="57">
        <v>5000</v>
      </c>
    </row>
    <row r="74" spans="1:6" ht="14.25" customHeight="1" x14ac:dyDescent="0.15">
      <c r="A74" s="60" t="s">
        <v>62</v>
      </c>
      <c r="B74" s="46">
        <f>SUM(B62:B73)</f>
        <v>91250</v>
      </c>
      <c r="C74" s="46">
        <f>SUM(C62:C73)</f>
        <v>76327.81</v>
      </c>
      <c r="D74" s="46">
        <f>SUM(D62:D73)</f>
        <v>77050</v>
      </c>
      <c r="E74" s="46">
        <f>SUM(E62:E73)</f>
        <v>71050</v>
      </c>
      <c r="F74" s="46">
        <f>SUM(F62:F73)</f>
        <v>71050</v>
      </c>
    </row>
    <row r="75" spans="1:6" ht="13.5" customHeight="1" x14ac:dyDescent="0.15">
      <c r="A75" s="24"/>
      <c r="B75" s="25"/>
      <c r="C75" s="25"/>
      <c r="D75" s="25"/>
      <c r="E75" s="25"/>
      <c r="F75" s="25"/>
    </row>
    <row r="76" spans="1:6" ht="20.5" customHeight="1" x14ac:dyDescent="0.15">
      <c r="A76" s="6" t="s">
        <v>63</v>
      </c>
      <c r="B76" s="11">
        <f>SUM(B74,B59)</f>
        <v>552072</v>
      </c>
      <c r="C76" s="11">
        <f>SUM(C74,C59)</f>
        <v>537469.8600000001</v>
      </c>
      <c r="D76" s="11">
        <f>SUM(D74,D59)</f>
        <v>563197</v>
      </c>
      <c r="E76" s="11">
        <f>SUM(E74,E59)</f>
        <v>436380</v>
      </c>
      <c r="F76" s="11">
        <f>SUM(F74,F59)</f>
        <v>403380</v>
      </c>
    </row>
    <row r="77" spans="1:6" ht="20.5" customHeight="1" x14ac:dyDescent="0.15">
      <c r="A77" s="22"/>
      <c r="B77" s="28"/>
      <c r="C77" s="29"/>
      <c r="D77" s="28"/>
      <c r="E77" s="28"/>
      <c r="F77" s="28"/>
    </row>
    <row r="78" spans="1:6" ht="25.25" customHeight="1" x14ac:dyDescent="0.15">
      <c r="A78" s="10" t="s">
        <v>64</v>
      </c>
      <c r="B78" s="11">
        <v>846916.5</v>
      </c>
      <c r="C78" s="11">
        <v>833035.73</v>
      </c>
      <c r="D78" s="11">
        <v>838809.5</v>
      </c>
      <c r="E78" s="11">
        <v>639962</v>
      </c>
      <c r="F78" s="11">
        <v>621133.47</v>
      </c>
    </row>
    <row r="79" spans="1:6" ht="27.25" customHeight="1" x14ac:dyDescent="0.15">
      <c r="A79" s="4"/>
      <c r="B79" s="12"/>
      <c r="C79" s="25"/>
      <c r="D79" s="25"/>
      <c r="E79" s="25"/>
      <c r="F79" s="25"/>
    </row>
    <row r="80" spans="1:6" ht="21.75" customHeight="1" x14ac:dyDescent="0.15">
      <c r="A80" s="10" t="s">
        <v>65</v>
      </c>
      <c r="B80" s="7"/>
      <c r="C80" s="7"/>
      <c r="D80" s="7"/>
      <c r="E80" s="7"/>
      <c r="F80" s="7"/>
    </row>
    <row r="81" spans="1:9" ht="20" customHeight="1" x14ac:dyDescent="0.15">
      <c r="A81" s="19" t="s">
        <v>66</v>
      </c>
      <c r="B81" s="21"/>
      <c r="C81" s="21"/>
      <c r="D81" s="21"/>
      <c r="E81" s="21"/>
      <c r="F81" s="21"/>
    </row>
    <row r="82" spans="1:9" ht="14" x14ac:dyDescent="0.15">
      <c r="A82" s="8" t="s">
        <v>67</v>
      </c>
      <c r="B82" s="9">
        <v>8500</v>
      </c>
      <c r="C82" s="9">
        <v>9115.49</v>
      </c>
      <c r="D82" s="9">
        <v>8200</v>
      </c>
      <c r="E82" s="9">
        <v>7500</v>
      </c>
      <c r="F82" s="9">
        <v>7500</v>
      </c>
    </row>
    <row r="83" spans="1:9" ht="13.5" customHeight="1" x14ac:dyDescent="0.15">
      <c r="A83" s="8" t="s">
        <v>68</v>
      </c>
      <c r="B83" s="9">
        <v>600</v>
      </c>
      <c r="C83" s="9">
        <v>1571.06</v>
      </c>
      <c r="D83" s="9">
        <v>1000</v>
      </c>
      <c r="E83" s="9">
        <v>1000</v>
      </c>
      <c r="F83" s="9">
        <v>1000</v>
      </c>
    </row>
    <row r="84" spans="1:9" ht="13.5" customHeight="1" x14ac:dyDescent="0.15">
      <c r="A84" s="8" t="s">
        <v>69</v>
      </c>
      <c r="B84" s="9">
        <v>2800</v>
      </c>
      <c r="C84" s="9">
        <v>2165.54</v>
      </c>
      <c r="D84" s="9">
        <v>2000</v>
      </c>
      <c r="E84" s="9">
        <v>2000</v>
      </c>
      <c r="F84" s="9">
        <v>2000</v>
      </c>
    </row>
    <row r="85" spans="1:9" ht="13.5" customHeight="1" x14ac:dyDescent="0.15">
      <c r="A85" s="8" t="s">
        <v>70</v>
      </c>
      <c r="B85" s="9">
        <v>2500</v>
      </c>
      <c r="C85" s="9">
        <v>4735.1099999999997</v>
      </c>
      <c r="D85" s="9">
        <v>4450</v>
      </c>
      <c r="E85" s="9">
        <v>3000</v>
      </c>
      <c r="F85" s="9">
        <v>3000</v>
      </c>
    </row>
    <row r="86" spans="1:9" ht="13.5" customHeight="1" x14ac:dyDescent="0.15">
      <c r="A86" s="8" t="s">
        <v>71</v>
      </c>
      <c r="B86" s="9">
        <v>2000</v>
      </c>
      <c r="C86" s="9">
        <v>1166.08</v>
      </c>
      <c r="D86" s="9">
        <v>1100</v>
      </c>
      <c r="E86" s="9">
        <v>1000</v>
      </c>
      <c r="F86" s="9">
        <v>1000</v>
      </c>
    </row>
    <row r="87" spans="1:9" ht="14.25" customHeight="1" x14ac:dyDescent="0.15">
      <c r="A87" s="8" t="s">
        <v>72</v>
      </c>
      <c r="B87" s="9">
        <v>2600</v>
      </c>
      <c r="C87" s="9">
        <v>1300</v>
      </c>
      <c r="D87" s="9">
        <v>500</v>
      </c>
      <c r="E87" s="9">
        <v>500</v>
      </c>
      <c r="F87" s="9">
        <v>500</v>
      </c>
    </row>
    <row r="88" spans="1:9" ht="14.25" customHeight="1" x14ac:dyDescent="0.15">
      <c r="A88" s="8" t="s">
        <v>73</v>
      </c>
      <c r="B88" s="9">
        <v>3000</v>
      </c>
      <c r="C88" s="9">
        <v>4706.0200000000004</v>
      </c>
      <c r="D88" s="9">
        <v>5000</v>
      </c>
      <c r="E88" s="9">
        <v>3000</v>
      </c>
      <c r="F88" s="9">
        <v>3000</v>
      </c>
    </row>
    <row r="89" spans="1:9" ht="14.25" customHeight="1" x14ac:dyDescent="0.15">
      <c r="A89" s="8" t="s">
        <v>74</v>
      </c>
      <c r="B89" s="9">
        <v>1000</v>
      </c>
      <c r="C89" s="9">
        <v>410.25</v>
      </c>
      <c r="D89" s="9">
        <v>500</v>
      </c>
      <c r="E89" s="9">
        <v>500</v>
      </c>
      <c r="F89" s="9">
        <v>500</v>
      </c>
    </row>
    <row r="90" spans="1:9" ht="14.25" customHeight="1" x14ac:dyDescent="0.15">
      <c r="A90" s="19" t="s">
        <v>75</v>
      </c>
      <c r="B90" s="25">
        <f>SUM(B82:B88)</f>
        <v>22000</v>
      </c>
      <c r="C90" s="25">
        <f>SUM(C82:C88)</f>
        <v>24759.3</v>
      </c>
      <c r="D90" s="25">
        <f>SUM(D82:D88)</f>
        <v>22250</v>
      </c>
      <c r="E90" s="25">
        <f>SUM(E82:E89)</f>
        <v>18500</v>
      </c>
      <c r="F90" s="25">
        <f>SUM(F82:F89)</f>
        <v>18500</v>
      </c>
    </row>
    <row r="91" spans="1:9" ht="14.25" customHeight="1" x14ac:dyDescent="0.15">
      <c r="A91" s="3"/>
      <c r="B91" s="14"/>
      <c r="C91" s="14"/>
      <c r="D91" s="14"/>
      <c r="E91" s="14"/>
      <c r="F91" s="14"/>
      <c r="H91" s="83"/>
      <c r="I91" s="83"/>
    </row>
    <row r="92" spans="1:9" ht="13.5" customHeight="1" x14ac:dyDescent="0.15">
      <c r="A92" s="19" t="s">
        <v>76</v>
      </c>
      <c r="B92" s="21"/>
      <c r="C92" s="21"/>
      <c r="D92" s="21"/>
      <c r="E92" s="21"/>
      <c r="F92" s="21"/>
    </row>
    <row r="93" spans="1:9" ht="13.5" customHeight="1" x14ac:dyDescent="0.15">
      <c r="A93" s="8" t="s">
        <v>77</v>
      </c>
      <c r="B93" s="9">
        <v>2000</v>
      </c>
      <c r="C93" s="9">
        <v>1747.67</v>
      </c>
      <c r="D93" s="9">
        <v>1700</v>
      </c>
      <c r="E93" s="9">
        <v>850</v>
      </c>
      <c r="F93" s="9">
        <v>850</v>
      </c>
    </row>
    <row r="94" spans="1:9" ht="14.25" customHeight="1" x14ac:dyDescent="0.15">
      <c r="A94" s="8" t="s">
        <v>78</v>
      </c>
      <c r="B94" s="9">
        <v>4000</v>
      </c>
      <c r="C94" s="9">
        <v>394.14</v>
      </c>
      <c r="D94" s="9">
        <v>500</v>
      </c>
      <c r="E94" s="9">
        <v>250</v>
      </c>
      <c r="F94" s="9">
        <v>250</v>
      </c>
    </row>
    <row r="95" spans="1:9" ht="14.25" customHeight="1" x14ac:dyDescent="0.15">
      <c r="A95" s="8" t="s">
        <v>79</v>
      </c>
      <c r="B95" s="9">
        <v>2000</v>
      </c>
      <c r="C95" s="9">
        <v>513.69000000000005</v>
      </c>
      <c r="D95" s="9">
        <v>2000</v>
      </c>
      <c r="E95" s="9">
        <v>500</v>
      </c>
      <c r="F95" s="9">
        <v>500</v>
      </c>
    </row>
    <row r="96" spans="1:9" ht="14.25" customHeight="1" x14ac:dyDescent="0.15">
      <c r="A96" s="8" t="s">
        <v>80</v>
      </c>
      <c r="B96" s="9">
        <v>1500</v>
      </c>
      <c r="C96" s="9">
        <v>1340.64</v>
      </c>
      <c r="D96" s="9">
        <v>1400</v>
      </c>
      <c r="E96" s="9">
        <v>1400</v>
      </c>
      <c r="F96" s="9">
        <v>1400</v>
      </c>
    </row>
    <row r="97" spans="1:6" ht="14.25" customHeight="1" x14ac:dyDescent="0.15">
      <c r="A97" s="19" t="s">
        <v>81</v>
      </c>
      <c r="B97" s="25">
        <f>SUM(B93:B96)</f>
        <v>9500</v>
      </c>
      <c r="C97" s="25">
        <f>SUM(C93:C96)</f>
        <v>3996.1400000000003</v>
      </c>
      <c r="D97" s="25">
        <f>SUM(D93:D96)</f>
        <v>5600</v>
      </c>
      <c r="E97" s="25">
        <f>SUM(E93:E96)</f>
        <v>3000</v>
      </c>
      <c r="F97" s="25">
        <f>SUM(F93:F96)</f>
        <v>3000</v>
      </c>
    </row>
    <row r="98" spans="1:6" ht="14.25" customHeight="1" x14ac:dyDescent="0.15">
      <c r="A98" s="3"/>
      <c r="B98" s="14"/>
      <c r="C98" s="14"/>
      <c r="D98" s="14"/>
      <c r="E98" s="14"/>
      <c r="F98" s="14"/>
    </row>
    <row r="99" spans="1:6" ht="13.5" customHeight="1" x14ac:dyDescent="0.15">
      <c r="A99" s="19" t="s">
        <v>82</v>
      </c>
      <c r="B99" s="21"/>
      <c r="C99" s="21"/>
      <c r="D99" s="21"/>
      <c r="E99" s="21"/>
      <c r="F99" s="21"/>
    </row>
    <row r="100" spans="1:6" ht="13.5" customHeight="1" x14ac:dyDescent="0.15">
      <c r="A100" s="8" t="s">
        <v>83</v>
      </c>
      <c r="B100" s="9">
        <v>5000</v>
      </c>
      <c r="C100" s="9">
        <v>4330.6499999999996</v>
      </c>
      <c r="D100" s="9">
        <v>4250</v>
      </c>
      <c r="E100" s="9">
        <v>4250</v>
      </c>
      <c r="F100" s="9">
        <v>4250</v>
      </c>
    </row>
    <row r="101" spans="1:6" ht="14.25" customHeight="1" x14ac:dyDescent="0.15">
      <c r="A101" s="8" t="s">
        <v>84</v>
      </c>
      <c r="B101" s="9">
        <v>2500</v>
      </c>
      <c r="C101" s="9">
        <v>2076.92</v>
      </c>
      <c r="D101" s="9">
        <v>2000</v>
      </c>
      <c r="E101" s="9">
        <v>2000</v>
      </c>
      <c r="F101" s="9">
        <v>2000</v>
      </c>
    </row>
    <row r="102" spans="1:6" ht="14.25" customHeight="1" x14ac:dyDescent="0.15">
      <c r="A102" s="8" t="s">
        <v>85</v>
      </c>
      <c r="B102" s="9">
        <v>750</v>
      </c>
      <c r="C102" s="9">
        <v>613.88</v>
      </c>
      <c r="D102" s="9">
        <v>1500</v>
      </c>
      <c r="E102" s="9">
        <v>1500</v>
      </c>
      <c r="F102" s="9">
        <v>1500</v>
      </c>
    </row>
    <row r="103" spans="1:6" ht="14.25" customHeight="1" x14ac:dyDescent="0.15">
      <c r="A103" s="8" t="s">
        <v>86</v>
      </c>
      <c r="B103" s="9">
        <v>10000</v>
      </c>
      <c r="C103" s="9">
        <v>9512.6200000000008</v>
      </c>
      <c r="D103" s="9">
        <v>9000</v>
      </c>
      <c r="E103" s="9">
        <v>0</v>
      </c>
      <c r="F103" s="9">
        <v>0</v>
      </c>
    </row>
    <row r="104" spans="1:6" ht="14.25" customHeight="1" x14ac:dyDescent="0.15">
      <c r="A104" s="61" t="s">
        <v>87</v>
      </c>
      <c r="B104" s="9">
        <v>500</v>
      </c>
      <c r="C104" s="9">
        <v>0</v>
      </c>
      <c r="D104" s="9">
        <v>500</v>
      </c>
      <c r="E104" s="9">
        <v>500</v>
      </c>
      <c r="F104" s="9">
        <v>500</v>
      </c>
    </row>
    <row r="105" spans="1:6" ht="14.25" customHeight="1" x14ac:dyDescent="0.15">
      <c r="A105" s="8" t="s">
        <v>88</v>
      </c>
      <c r="B105" s="9">
        <v>500</v>
      </c>
      <c r="C105" s="9">
        <v>358.82</v>
      </c>
      <c r="D105" s="9">
        <v>500</v>
      </c>
      <c r="E105" s="9">
        <v>500</v>
      </c>
      <c r="F105" s="9">
        <v>500</v>
      </c>
    </row>
    <row r="106" spans="1:6" ht="14.25" customHeight="1" x14ac:dyDescent="0.15">
      <c r="A106" s="8" t="s">
        <v>89</v>
      </c>
      <c r="B106" s="9">
        <v>2500</v>
      </c>
      <c r="C106" s="9">
        <v>3152.17</v>
      </c>
      <c r="D106" s="9">
        <v>2000</v>
      </c>
      <c r="E106" s="9">
        <v>1000</v>
      </c>
      <c r="F106" s="9">
        <v>1000</v>
      </c>
    </row>
    <row r="107" spans="1:6" ht="14.25" customHeight="1" x14ac:dyDescent="0.15">
      <c r="A107" s="19" t="s">
        <v>90</v>
      </c>
      <c r="B107" s="25">
        <f>SUM(B100:B106)</f>
        <v>21750</v>
      </c>
      <c r="C107" s="25">
        <f>SUM(C100:C106)</f>
        <v>20045.059999999998</v>
      </c>
      <c r="D107" s="65">
        <f>SUM(D100:D106)</f>
        <v>19750</v>
      </c>
      <c r="E107" s="65">
        <f>SUM(E100:E106)</f>
        <v>9750</v>
      </c>
      <c r="F107" s="65">
        <f>SUM(F100:F106)</f>
        <v>9750</v>
      </c>
    </row>
    <row r="108" spans="1:6" ht="13.5" customHeight="1" x14ac:dyDescent="0.15">
      <c r="A108" s="3"/>
      <c r="B108" s="14"/>
      <c r="C108" s="64"/>
      <c r="D108" s="62"/>
      <c r="E108" s="63"/>
      <c r="F108" s="63"/>
    </row>
    <row r="109" spans="1:6" ht="13.5" customHeight="1" x14ac:dyDescent="0.15">
      <c r="A109" s="19" t="s">
        <v>91</v>
      </c>
      <c r="B109" s="14"/>
      <c r="C109" s="64"/>
      <c r="D109" s="62"/>
      <c r="E109" s="62"/>
      <c r="F109" s="62"/>
    </row>
    <row r="110" spans="1:6" ht="14.25" customHeight="1" x14ac:dyDescent="0.15">
      <c r="A110" s="49" t="s">
        <v>92</v>
      </c>
      <c r="B110" s="9">
        <v>40600</v>
      </c>
      <c r="C110" s="9">
        <v>33131.07</v>
      </c>
      <c r="D110" s="52">
        <v>31400</v>
      </c>
      <c r="E110" s="66" t="s">
        <v>93</v>
      </c>
      <c r="F110" s="66" t="s">
        <v>93</v>
      </c>
    </row>
    <row r="111" spans="1:6" ht="14.25" customHeight="1" x14ac:dyDescent="0.15">
      <c r="A111" s="8" t="s">
        <v>94</v>
      </c>
      <c r="B111" s="9">
        <v>13900</v>
      </c>
      <c r="C111" s="9">
        <v>8537.94</v>
      </c>
      <c r="D111" s="9">
        <v>14500</v>
      </c>
      <c r="E111" s="48" t="s">
        <v>93</v>
      </c>
      <c r="F111" s="48" t="s">
        <v>93</v>
      </c>
    </row>
    <row r="112" spans="1:6" ht="14.25" customHeight="1" x14ac:dyDescent="0.15">
      <c r="A112" s="8" t="s">
        <v>95</v>
      </c>
      <c r="B112" s="9">
        <v>18500</v>
      </c>
      <c r="C112" s="9">
        <v>18500</v>
      </c>
      <c r="D112" s="9">
        <v>18500</v>
      </c>
      <c r="E112" s="48" t="s">
        <v>93</v>
      </c>
      <c r="F112" s="48" t="s">
        <v>93</v>
      </c>
    </row>
    <row r="113" spans="1:6" ht="14.25" customHeight="1" x14ac:dyDescent="0.15">
      <c r="A113" s="19" t="s">
        <v>96</v>
      </c>
      <c r="B113" s="25">
        <f>SUM(B110:B112)</f>
        <v>73000</v>
      </c>
      <c r="C113" s="25">
        <f>SUM(C110:C112)</f>
        <v>60169.01</v>
      </c>
      <c r="D113" s="25">
        <f>SUM(D110:D112)</f>
        <v>64400</v>
      </c>
      <c r="E113" s="25">
        <v>40000</v>
      </c>
      <c r="F113" s="25">
        <v>40000</v>
      </c>
    </row>
    <row r="114" spans="1:6" ht="14.25" customHeight="1" x14ac:dyDescent="0.15">
      <c r="A114" s="3"/>
      <c r="B114" s="14"/>
      <c r="C114" s="14"/>
      <c r="D114" s="14"/>
    </row>
    <row r="115" spans="1:6" ht="13.5" customHeight="1" x14ac:dyDescent="0.15">
      <c r="A115" s="19" t="s">
        <v>97</v>
      </c>
      <c r="B115" s="21"/>
      <c r="C115" s="21"/>
      <c r="D115" s="21"/>
      <c r="E115" s="14"/>
      <c r="F115" s="14"/>
    </row>
    <row r="116" spans="1:6" ht="13.5" customHeight="1" x14ac:dyDescent="0.15">
      <c r="A116" s="47" t="s">
        <v>98</v>
      </c>
      <c r="B116" s="9">
        <v>112782</v>
      </c>
      <c r="C116" s="9">
        <v>112782</v>
      </c>
      <c r="D116" s="9">
        <v>109442</v>
      </c>
      <c r="E116" s="9">
        <v>71478</v>
      </c>
      <c r="F116" s="9">
        <v>71478</v>
      </c>
    </row>
    <row r="117" spans="1:6" ht="14.25" customHeight="1" x14ac:dyDescent="0.15">
      <c r="A117" s="19" t="s">
        <v>99</v>
      </c>
      <c r="B117" s="25">
        <v>112782</v>
      </c>
      <c r="C117" s="25">
        <v>112782</v>
      </c>
      <c r="D117" s="25">
        <v>109442</v>
      </c>
      <c r="E117" s="25">
        <v>71478</v>
      </c>
      <c r="F117" s="25">
        <v>71478</v>
      </c>
    </row>
    <row r="118" spans="1:6" ht="14.25" customHeight="1" x14ac:dyDescent="0.15">
      <c r="A118" s="4"/>
      <c r="B118" s="12"/>
      <c r="C118" s="12"/>
      <c r="D118" s="12"/>
    </row>
    <row r="119" spans="1:6" ht="14.25" customHeight="1" x14ac:dyDescent="0.15">
      <c r="A119" s="19" t="s">
        <v>100</v>
      </c>
      <c r="B119" s="21"/>
      <c r="C119" s="21"/>
      <c r="D119" s="21"/>
      <c r="E119" s="12"/>
      <c r="F119" s="12"/>
    </row>
    <row r="120" spans="1:6" ht="14.25" customHeight="1" x14ac:dyDescent="0.15">
      <c r="A120" s="8" t="s">
        <v>101</v>
      </c>
      <c r="B120" s="9">
        <v>5000</v>
      </c>
      <c r="C120" s="9">
        <v>3836.88</v>
      </c>
      <c r="D120" s="9">
        <v>3500</v>
      </c>
      <c r="E120" s="9">
        <v>2000</v>
      </c>
      <c r="F120" s="9">
        <v>2000</v>
      </c>
    </row>
    <row r="121" spans="1:6" ht="13.5" customHeight="1" x14ac:dyDescent="0.15">
      <c r="A121" s="8" t="s">
        <v>102</v>
      </c>
      <c r="B121" s="9">
        <v>0</v>
      </c>
      <c r="C121" s="9">
        <v>32.03</v>
      </c>
      <c r="D121" s="9">
        <v>0</v>
      </c>
      <c r="E121" s="9">
        <v>0</v>
      </c>
      <c r="F121" s="9">
        <v>0</v>
      </c>
    </row>
    <row r="122" spans="1:6" ht="14" x14ac:dyDescent="0.15">
      <c r="A122" s="8" t="s">
        <v>103</v>
      </c>
      <c r="B122" s="9">
        <v>0</v>
      </c>
      <c r="C122" s="9">
        <v>0</v>
      </c>
      <c r="D122" s="9">
        <v>0</v>
      </c>
      <c r="E122" s="9">
        <v>0</v>
      </c>
      <c r="F122" s="9">
        <v>0</v>
      </c>
    </row>
    <row r="123" spans="1:6" ht="14.25" customHeight="1" x14ac:dyDescent="0.15">
      <c r="A123" s="8" t="s">
        <v>104</v>
      </c>
      <c r="B123" s="9">
        <v>5500</v>
      </c>
      <c r="C123" s="9">
        <v>19533.59</v>
      </c>
      <c r="D123" s="9">
        <v>17500</v>
      </c>
      <c r="E123" s="9">
        <v>10000</v>
      </c>
      <c r="F123" s="9">
        <v>10000</v>
      </c>
    </row>
    <row r="124" spans="1:6" ht="14" x14ac:dyDescent="0.15">
      <c r="A124" s="8" t="s">
        <v>105</v>
      </c>
      <c r="B124" s="9">
        <v>6300</v>
      </c>
      <c r="C124" s="9">
        <v>4760.22</v>
      </c>
      <c r="D124" s="9">
        <v>4300</v>
      </c>
      <c r="E124" s="9">
        <v>1000</v>
      </c>
      <c r="F124" s="9">
        <v>1000</v>
      </c>
    </row>
    <row r="125" spans="1:6" ht="14" x14ac:dyDescent="0.15">
      <c r="A125" s="8" t="s">
        <v>106</v>
      </c>
      <c r="B125" s="9">
        <v>5200</v>
      </c>
      <c r="C125" s="9">
        <v>8632.49</v>
      </c>
      <c r="D125" s="9">
        <v>7800</v>
      </c>
      <c r="E125" s="9">
        <v>5000</v>
      </c>
      <c r="F125" s="9">
        <v>5000</v>
      </c>
    </row>
    <row r="126" spans="1:6" ht="11" customHeight="1" x14ac:dyDescent="0.15">
      <c r="A126" s="19" t="s">
        <v>107</v>
      </c>
      <c r="B126" s="25">
        <f>SUM(B120:B125)</f>
        <v>22000</v>
      </c>
      <c r="C126" s="25">
        <f>SUM(C120:C125)</f>
        <v>36795.21</v>
      </c>
      <c r="D126" s="25">
        <f>SUM(D120:D125)</f>
        <v>33100</v>
      </c>
      <c r="E126" s="65">
        <f>SUM(E120:E125)</f>
        <v>18000</v>
      </c>
      <c r="F126" s="65">
        <f>SUM(F120:F125)</f>
        <v>18000</v>
      </c>
    </row>
    <row r="127" spans="1:6" ht="14.25" customHeight="1" x14ac:dyDescent="0.15">
      <c r="A127" s="4"/>
      <c r="B127" s="14"/>
      <c r="C127" s="14"/>
      <c r="D127" s="64"/>
      <c r="E127" s="63"/>
      <c r="F127" s="63"/>
    </row>
    <row r="128" spans="1:6" ht="14.25" customHeight="1" x14ac:dyDescent="0.15">
      <c r="A128" s="19" t="s">
        <v>108</v>
      </c>
      <c r="B128" s="12"/>
      <c r="C128" s="12"/>
      <c r="D128" s="12"/>
      <c r="E128" s="67"/>
      <c r="F128" s="67"/>
    </row>
    <row r="129" spans="1:6" ht="14.25" customHeight="1" x14ac:dyDescent="0.15">
      <c r="A129" s="8" t="s">
        <v>109</v>
      </c>
      <c r="B129" s="9">
        <v>0</v>
      </c>
      <c r="C129" s="9">
        <v>0</v>
      </c>
      <c r="D129" s="9">
        <v>3000</v>
      </c>
      <c r="E129" s="9" t="s">
        <v>93</v>
      </c>
      <c r="F129" s="9" t="s">
        <v>93</v>
      </c>
    </row>
    <row r="130" spans="1:6" ht="14.25" customHeight="1" x14ac:dyDescent="0.15">
      <c r="A130" s="8" t="s">
        <v>110</v>
      </c>
      <c r="B130" s="9">
        <v>1000</v>
      </c>
      <c r="C130" s="9">
        <v>29.98</v>
      </c>
      <c r="D130" s="9">
        <v>400</v>
      </c>
      <c r="E130" s="9" t="s">
        <v>93</v>
      </c>
      <c r="F130" s="9" t="s">
        <v>93</v>
      </c>
    </row>
    <row r="131" spans="1:6" ht="14.25" customHeight="1" x14ac:dyDescent="0.15">
      <c r="A131" s="8" t="s">
        <v>111</v>
      </c>
      <c r="B131" s="9">
        <v>2500</v>
      </c>
      <c r="C131" s="9">
        <v>225</v>
      </c>
      <c r="D131" s="9">
        <v>1400</v>
      </c>
      <c r="E131" s="9" t="s">
        <v>93</v>
      </c>
      <c r="F131" s="9" t="s">
        <v>93</v>
      </c>
    </row>
    <row r="132" spans="1:6" ht="16.5" customHeight="1" x14ac:dyDescent="0.15">
      <c r="A132" s="8" t="s">
        <v>112</v>
      </c>
      <c r="B132" s="9">
        <v>10000</v>
      </c>
      <c r="C132" s="9">
        <v>12073.52</v>
      </c>
      <c r="D132" s="9">
        <v>6400</v>
      </c>
      <c r="E132" s="9" t="s">
        <v>93</v>
      </c>
      <c r="F132" s="9" t="s">
        <v>93</v>
      </c>
    </row>
    <row r="133" spans="1:6" ht="13.5" customHeight="1" x14ac:dyDescent="0.15">
      <c r="A133" s="19" t="s">
        <v>113</v>
      </c>
      <c r="B133" s="25">
        <f>SUM(B129:B132)</f>
        <v>13500</v>
      </c>
      <c r="C133" s="25">
        <f>SUM(C129:C132)</f>
        <v>12328.5</v>
      </c>
      <c r="D133" s="25">
        <f>SUM(D129:D132)</f>
        <v>11200</v>
      </c>
      <c r="E133" s="25">
        <v>11800</v>
      </c>
      <c r="F133" s="25">
        <v>11800</v>
      </c>
    </row>
    <row r="134" spans="1:6" ht="13.5" customHeight="1" x14ac:dyDescent="0.15">
      <c r="A134" s="3"/>
      <c r="B134" s="14"/>
      <c r="C134" s="14"/>
      <c r="D134" s="14"/>
      <c r="E134" s="14"/>
      <c r="F134" s="14"/>
    </row>
    <row r="135" spans="1:6" ht="13.5" customHeight="1" x14ac:dyDescent="0.15">
      <c r="A135" s="10" t="s">
        <v>114</v>
      </c>
      <c r="B135" s="11">
        <f>B90+B107+B113+B117+B126+B133</f>
        <v>265032</v>
      </c>
      <c r="C135" s="11">
        <f>C90+C97+C107+C113+C117+C126+C133</f>
        <v>270875.21999999997</v>
      </c>
      <c r="D135" s="11">
        <f>D90+D97+D107+D113+D117+D126+D133</f>
        <v>265742</v>
      </c>
      <c r="E135" s="11">
        <f>E90+E97+E107+E113+E117+E126+E133</f>
        <v>172528</v>
      </c>
      <c r="F135" s="11">
        <f>F90+F97+F107+F113+F117+F126+F133</f>
        <v>172528</v>
      </c>
    </row>
    <row r="136" spans="1:6" ht="12" customHeight="1" x14ac:dyDescent="0.15">
      <c r="A136" s="22"/>
      <c r="B136" s="18"/>
      <c r="C136" s="18"/>
      <c r="D136" s="18"/>
      <c r="E136" s="18"/>
      <c r="F136" s="18"/>
    </row>
    <row r="137" spans="1:6" ht="13.5" customHeight="1" x14ac:dyDescent="0.15">
      <c r="A137" s="6" t="s">
        <v>115</v>
      </c>
      <c r="B137" s="11">
        <v>0</v>
      </c>
      <c r="C137" s="11">
        <v>231368.64</v>
      </c>
      <c r="D137" s="11">
        <v>150000</v>
      </c>
      <c r="E137" s="11">
        <v>0</v>
      </c>
      <c r="F137" s="11">
        <v>0</v>
      </c>
    </row>
    <row r="138" spans="1:6" ht="13.5" customHeight="1" x14ac:dyDescent="0.15">
      <c r="A138" s="30"/>
      <c r="B138" s="21"/>
      <c r="C138" s="20"/>
      <c r="D138" s="20"/>
      <c r="E138" s="20"/>
      <c r="F138" s="20"/>
    </row>
    <row r="139" spans="1:6" s="91" customFormat="1" ht="13.5" customHeight="1" x14ac:dyDescent="0.15">
      <c r="A139" s="89" t="s">
        <v>116</v>
      </c>
      <c r="B139" s="90">
        <f>B78+B76</f>
        <v>1398988.5</v>
      </c>
      <c r="C139" s="90">
        <f>C137+C78+C76</f>
        <v>1601874.2300000002</v>
      </c>
      <c r="D139" s="90">
        <f>D137+D135+D78+D76</f>
        <v>1817748.5</v>
      </c>
      <c r="E139" s="90">
        <f>SUM(E135,E78,E76)</f>
        <v>1248870</v>
      </c>
      <c r="F139" s="90">
        <f>SUM(F135,F78,F76)</f>
        <v>1197041.47</v>
      </c>
    </row>
    <row r="140" spans="1:6" ht="13.5" customHeight="1" x14ac:dyDescent="0.15">
      <c r="A140" s="3"/>
      <c r="B140" s="14"/>
      <c r="C140" s="14"/>
      <c r="D140" s="14"/>
      <c r="E140" s="14"/>
      <c r="F140" s="14"/>
    </row>
    <row r="141" spans="1:6" ht="13.5" customHeight="1" x14ac:dyDescent="0.15">
      <c r="A141" s="10" t="s">
        <v>117</v>
      </c>
      <c r="B141" s="7"/>
      <c r="C141" s="7"/>
      <c r="D141" s="7"/>
      <c r="E141" s="7"/>
      <c r="F141" s="7"/>
    </row>
    <row r="142" spans="1:6" ht="13.5" customHeight="1" x14ac:dyDescent="0.15">
      <c r="A142" s="24"/>
      <c r="B142" s="14"/>
      <c r="C142" s="14"/>
      <c r="D142" s="14"/>
      <c r="E142" s="14"/>
      <c r="F142" s="14"/>
    </row>
    <row r="143" spans="1:6" ht="13.5" customHeight="1" x14ac:dyDescent="0.15">
      <c r="A143" s="19" t="s">
        <v>118</v>
      </c>
      <c r="B143" s="14"/>
      <c r="C143" s="14"/>
      <c r="D143" s="14"/>
      <c r="E143" s="14"/>
      <c r="F143" s="14"/>
    </row>
    <row r="144" spans="1:6" ht="19.25" customHeight="1" x14ac:dyDescent="0.15">
      <c r="A144" s="8" t="s">
        <v>119</v>
      </c>
      <c r="B144" s="9">
        <v>500</v>
      </c>
      <c r="C144" s="9">
        <v>16600</v>
      </c>
      <c r="D144" s="48">
        <v>500</v>
      </c>
      <c r="E144" s="48">
        <v>500</v>
      </c>
      <c r="F144" s="48">
        <v>500</v>
      </c>
    </row>
    <row r="145" spans="1:6" ht="15.75" customHeight="1" x14ac:dyDescent="0.15">
      <c r="A145" s="8" t="s">
        <v>120</v>
      </c>
      <c r="B145" s="9">
        <v>500</v>
      </c>
      <c r="C145" s="9">
        <v>1165.8800000000001</v>
      </c>
      <c r="D145" s="48">
        <v>500</v>
      </c>
      <c r="E145" s="48">
        <v>500</v>
      </c>
      <c r="F145" s="48">
        <v>500</v>
      </c>
    </row>
    <row r="146" spans="1:6" ht="13.5" customHeight="1" x14ac:dyDescent="0.15">
      <c r="A146" s="19" t="s">
        <v>121</v>
      </c>
      <c r="B146" s="25">
        <f>SUM(B144:B145)</f>
        <v>1000</v>
      </c>
      <c r="C146" s="25">
        <f>SUM(C144:C145)</f>
        <v>17765.88</v>
      </c>
      <c r="D146" s="25">
        <f>SUM(D144:D145)</f>
        <v>1000</v>
      </c>
      <c r="E146" s="25">
        <f>SUM(E144:E145)</f>
        <v>1000</v>
      </c>
      <c r="F146" s="25">
        <f>SUM(F144:F145)</f>
        <v>1000</v>
      </c>
    </row>
    <row r="147" spans="1:6" ht="23.25" customHeight="1" x14ac:dyDescent="0.15">
      <c r="A147" s="4"/>
      <c r="B147" s="12"/>
      <c r="C147" s="31"/>
      <c r="D147" s="31"/>
      <c r="E147" s="41"/>
      <c r="F147" s="41"/>
    </row>
    <row r="148" spans="1:6" ht="23.25" customHeight="1" x14ac:dyDescent="0.15">
      <c r="A148" s="19" t="s">
        <v>122</v>
      </c>
      <c r="B148" s="14"/>
      <c r="C148" s="14"/>
      <c r="D148" s="14"/>
      <c r="E148" s="51"/>
      <c r="F148" s="51"/>
    </row>
    <row r="149" spans="1:6" ht="13.5" customHeight="1" x14ac:dyDescent="0.15">
      <c r="A149" s="8" t="s">
        <v>123</v>
      </c>
      <c r="B149" s="9">
        <v>1500</v>
      </c>
      <c r="C149" s="9">
        <v>558.6</v>
      </c>
      <c r="D149" s="34">
        <v>1500</v>
      </c>
      <c r="E149" s="81">
        <v>500</v>
      </c>
      <c r="F149" s="81">
        <v>500</v>
      </c>
    </row>
    <row r="150" spans="1:6" ht="13.5" customHeight="1" x14ac:dyDescent="0.15">
      <c r="A150" s="47" t="s">
        <v>124</v>
      </c>
      <c r="B150" s="9">
        <v>75</v>
      </c>
      <c r="C150" s="9">
        <v>45.2</v>
      </c>
      <c r="D150" s="9">
        <v>75</v>
      </c>
      <c r="E150" s="52">
        <v>75</v>
      </c>
      <c r="F150" s="52">
        <v>75</v>
      </c>
    </row>
    <row r="151" spans="1:6" ht="13.5" customHeight="1" x14ac:dyDescent="0.15">
      <c r="A151" s="47" t="s">
        <v>125</v>
      </c>
      <c r="B151" s="9">
        <v>100</v>
      </c>
      <c r="C151" s="9">
        <v>0</v>
      </c>
      <c r="D151" s="9">
        <v>100</v>
      </c>
      <c r="E151" s="9">
        <v>100</v>
      </c>
      <c r="F151" s="9">
        <v>100</v>
      </c>
    </row>
    <row r="152" spans="1:6" ht="13.5" customHeight="1" x14ac:dyDescent="0.15">
      <c r="A152" s="8" t="s">
        <v>126</v>
      </c>
      <c r="B152" s="9">
        <v>500</v>
      </c>
      <c r="C152" s="9">
        <v>642.08000000000004</v>
      </c>
      <c r="D152" s="9">
        <v>700</v>
      </c>
      <c r="E152" s="9">
        <v>700</v>
      </c>
      <c r="F152" s="9">
        <v>700</v>
      </c>
    </row>
    <row r="153" spans="1:6" ht="13.5" customHeight="1" x14ac:dyDescent="0.15">
      <c r="A153" s="8" t="s">
        <v>127</v>
      </c>
      <c r="B153" s="9">
        <v>200</v>
      </c>
      <c r="C153" s="9">
        <v>632.53</v>
      </c>
      <c r="D153" s="9">
        <v>700</v>
      </c>
      <c r="E153" s="9">
        <v>700</v>
      </c>
      <c r="F153" s="9">
        <v>700</v>
      </c>
    </row>
    <row r="154" spans="1:6" ht="13.5" customHeight="1" x14ac:dyDescent="0.15">
      <c r="A154" s="8" t="s">
        <v>128</v>
      </c>
      <c r="B154" s="9">
        <v>1500</v>
      </c>
      <c r="C154" s="9">
        <v>1232.43</v>
      </c>
      <c r="D154" s="9">
        <v>1500</v>
      </c>
      <c r="E154" s="9">
        <v>1500</v>
      </c>
      <c r="F154" s="9">
        <v>1500</v>
      </c>
    </row>
    <row r="155" spans="1:6" ht="13.5" customHeight="1" x14ac:dyDescent="0.15">
      <c r="A155" s="8" t="s">
        <v>129</v>
      </c>
      <c r="B155" s="18">
        <v>0</v>
      </c>
      <c r="C155" s="9">
        <v>47.54</v>
      </c>
      <c r="D155" s="18" t="s">
        <v>130</v>
      </c>
      <c r="E155" s="71" t="s">
        <v>130</v>
      </c>
      <c r="F155" s="71" t="s">
        <v>130</v>
      </c>
    </row>
    <row r="156" spans="1:6" ht="14.25" customHeight="1" x14ac:dyDescent="0.15">
      <c r="A156" s="8" t="s">
        <v>131</v>
      </c>
      <c r="B156" s="9">
        <v>2000</v>
      </c>
      <c r="C156" s="9">
        <v>2576.81</v>
      </c>
      <c r="D156" s="34">
        <v>3000</v>
      </c>
      <c r="E156" s="50">
        <v>2000</v>
      </c>
      <c r="F156" s="50">
        <v>2000</v>
      </c>
    </row>
    <row r="157" spans="1:6" ht="13.5" customHeight="1" x14ac:dyDescent="0.15">
      <c r="A157" s="8" t="s">
        <v>132</v>
      </c>
      <c r="B157" s="9">
        <v>400</v>
      </c>
      <c r="C157" s="9">
        <v>237.51</v>
      </c>
      <c r="D157" s="9">
        <v>400</v>
      </c>
      <c r="E157" s="52">
        <v>400</v>
      </c>
      <c r="F157" s="52">
        <v>400</v>
      </c>
    </row>
    <row r="158" spans="1:6" ht="13.5" customHeight="1" x14ac:dyDescent="0.15">
      <c r="A158" s="8" t="s">
        <v>133</v>
      </c>
      <c r="B158" s="9">
        <v>1000</v>
      </c>
      <c r="C158" s="9">
        <v>1919.71</v>
      </c>
      <c r="D158" s="9">
        <v>1500</v>
      </c>
      <c r="E158" s="9">
        <v>1500</v>
      </c>
      <c r="F158" s="9">
        <v>1500</v>
      </c>
    </row>
    <row r="159" spans="1:6" ht="13.5" customHeight="1" x14ac:dyDescent="0.15">
      <c r="A159" s="8" t="s">
        <v>134</v>
      </c>
      <c r="B159" s="9">
        <v>1200</v>
      </c>
      <c r="C159" s="9">
        <v>924.82</v>
      </c>
      <c r="D159" s="9">
        <v>1200</v>
      </c>
      <c r="E159" s="54">
        <v>1200</v>
      </c>
      <c r="F159" s="54">
        <v>1200</v>
      </c>
    </row>
    <row r="160" spans="1:6" ht="13.5" customHeight="1" x14ac:dyDescent="0.15">
      <c r="A160" s="8" t="s">
        <v>135</v>
      </c>
      <c r="B160" s="9">
        <v>3000</v>
      </c>
      <c r="C160" s="9">
        <v>2408.6</v>
      </c>
      <c r="D160" s="34">
        <v>3000</v>
      </c>
      <c r="E160" s="50">
        <v>4000</v>
      </c>
      <c r="F160" s="50">
        <v>4000</v>
      </c>
    </row>
    <row r="161" spans="1:6" ht="13.5" customHeight="1" x14ac:dyDescent="0.15">
      <c r="A161" s="39" t="s">
        <v>136</v>
      </c>
      <c r="B161" s="25"/>
      <c r="C161" s="25"/>
      <c r="D161" s="45"/>
      <c r="E161" s="70">
        <v>759</v>
      </c>
      <c r="F161" s="70">
        <v>759</v>
      </c>
    </row>
    <row r="162" spans="1:6" ht="13.5" customHeight="1" x14ac:dyDescent="0.15">
      <c r="A162" s="32" t="s">
        <v>137</v>
      </c>
      <c r="B162" s="25">
        <f>SUM(B149:B161)</f>
        <v>11475</v>
      </c>
      <c r="C162" s="25">
        <f>SUM(C149:C161)</f>
        <v>11225.830000000002</v>
      </c>
      <c r="D162" s="25">
        <f>SUM(D149:D161)</f>
        <v>13675</v>
      </c>
      <c r="E162" s="46">
        <f>SUM(E149:E161)</f>
        <v>13434</v>
      </c>
      <c r="F162" s="46">
        <f>SUM(F149:F161)</f>
        <v>13434</v>
      </c>
    </row>
    <row r="163" spans="1:6" ht="13.5" customHeight="1" x14ac:dyDescent="0.15">
      <c r="A163" s="32"/>
      <c r="B163" s="25"/>
      <c r="C163" s="25"/>
      <c r="D163" s="25"/>
      <c r="E163" s="72"/>
      <c r="F163" s="72"/>
    </row>
    <row r="164" spans="1:6" ht="13.5" customHeight="1" x14ac:dyDescent="0.15">
      <c r="A164" s="19" t="s">
        <v>138</v>
      </c>
      <c r="B164" s="12"/>
      <c r="C164" s="12"/>
      <c r="D164" s="12"/>
      <c r="E164" s="68"/>
      <c r="F164" s="68"/>
    </row>
    <row r="165" spans="1:6" ht="13.5" customHeight="1" x14ac:dyDescent="0.15">
      <c r="A165" s="8" t="s">
        <v>139</v>
      </c>
      <c r="B165" s="25">
        <v>70893</v>
      </c>
      <c r="C165" s="25">
        <v>70582.460000000006</v>
      </c>
      <c r="D165" s="45">
        <v>76124</v>
      </c>
      <c r="E165" s="69">
        <v>77258.13</v>
      </c>
      <c r="F165" s="69">
        <v>77258.13</v>
      </c>
    </row>
    <row r="166" spans="1:6" ht="13.5" customHeight="1" x14ac:dyDescent="0.15">
      <c r="A166" s="22"/>
      <c r="B166" s="25"/>
      <c r="C166" s="25"/>
      <c r="D166" s="25"/>
      <c r="E166" s="46"/>
      <c r="F166" s="46"/>
    </row>
    <row r="167" spans="1:6" ht="13.5" customHeight="1" x14ac:dyDescent="0.15">
      <c r="A167" s="42" t="s">
        <v>115</v>
      </c>
      <c r="B167" s="43">
        <v>0</v>
      </c>
      <c r="C167" s="43">
        <v>1157.94</v>
      </c>
      <c r="D167" s="43">
        <v>3000</v>
      </c>
      <c r="E167" s="43">
        <v>0</v>
      </c>
      <c r="F167" s="43">
        <v>0</v>
      </c>
    </row>
    <row r="168" spans="1:6" ht="13.5" customHeight="1" x14ac:dyDescent="0.15">
      <c r="A168" s="22"/>
      <c r="B168" s="25"/>
      <c r="C168" s="25"/>
      <c r="D168" s="25"/>
      <c r="E168" s="25"/>
      <c r="F168" s="25"/>
    </row>
    <row r="169" spans="1:6" ht="13.5" customHeight="1" x14ac:dyDescent="0.15">
      <c r="A169" s="10" t="s">
        <v>140</v>
      </c>
      <c r="B169" s="11">
        <f>B146+B162+B165</f>
        <v>83368</v>
      </c>
      <c r="C169" s="11">
        <f>C146+C162+C165+C167</f>
        <v>100732.11000000002</v>
      </c>
      <c r="D169" s="11">
        <f>D146+D162+D165+D167</f>
        <v>93799</v>
      </c>
      <c r="E169" s="11">
        <f>SUM(E146+E165+E162)</f>
        <v>91692.13</v>
      </c>
      <c r="F169" s="11">
        <f>SUM(F146+F165+F162)</f>
        <v>91692.13</v>
      </c>
    </row>
    <row r="170" spans="1:6" ht="13.5" customHeight="1" x14ac:dyDescent="0.15">
      <c r="A170" s="22"/>
      <c r="B170" s="25"/>
      <c r="C170" s="25"/>
      <c r="D170" s="25"/>
      <c r="E170" s="25"/>
      <c r="F170" s="25"/>
    </row>
    <row r="171" spans="1:6" ht="16" customHeight="1" x14ac:dyDescent="0.15">
      <c r="A171" s="10" t="s">
        <v>141</v>
      </c>
      <c r="B171" s="11">
        <f>B139+B169</f>
        <v>1482356.5</v>
      </c>
      <c r="C171" s="11">
        <f>C139+C169</f>
        <v>1702606.3400000003</v>
      </c>
      <c r="D171" s="11">
        <f>D139+D169</f>
        <v>1911547.5</v>
      </c>
      <c r="E171" s="11">
        <f>E139+E169</f>
        <v>1340562.1299999999</v>
      </c>
      <c r="F171" s="11">
        <f>F139+F169</f>
        <v>1288733.6000000001</v>
      </c>
    </row>
    <row r="172" spans="1:6" ht="17.25" customHeight="1" x14ac:dyDescent="0.15">
      <c r="A172" s="22"/>
      <c r="B172" s="25"/>
      <c r="C172" s="25"/>
      <c r="D172" s="25"/>
      <c r="E172" s="25"/>
      <c r="F172" s="25"/>
    </row>
    <row r="173" spans="1:6" ht="20.5" customHeight="1" x14ac:dyDescent="0.15">
      <c r="A173" s="77" t="s">
        <v>142</v>
      </c>
      <c r="B173" s="78">
        <f>B28-B171</f>
        <v>284532</v>
      </c>
      <c r="C173" s="78">
        <f>C28-C171</f>
        <v>4180.8700000003446</v>
      </c>
      <c r="D173" s="78">
        <f>D28-D171</f>
        <v>-627503.5</v>
      </c>
      <c r="E173" s="78">
        <f>E28-E171</f>
        <v>-14999.999999999767</v>
      </c>
      <c r="F173" s="78">
        <f>F28-F171</f>
        <v>0</v>
      </c>
    </row>
    <row r="174" spans="1:6" ht="21" customHeight="1" x14ac:dyDescent="0.15">
      <c r="A174" s="75"/>
      <c r="B174" s="76"/>
      <c r="C174" s="76"/>
      <c r="D174" s="76"/>
      <c r="E174" s="63"/>
      <c r="F174" s="63"/>
    </row>
    <row r="175" spans="1:6" ht="21" customHeight="1" x14ac:dyDescent="0.15">
      <c r="A175" s="73"/>
      <c r="B175" s="74"/>
      <c r="C175" s="74"/>
      <c r="D175" s="74"/>
      <c r="E175" s="74"/>
      <c r="F175" s="74"/>
    </row>
    <row r="176" spans="1:6" s="44" customFormat="1" ht="21" customHeight="1" x14ac:dyDescent="0.15">
      <c r="A176" s="1"/>
      <c r="B176" s="1"/>
      <c r="C176" s="1"/>
      <c r="D176" s="1"/>
      <c r="E176" s="1"/>
      <c r="F176" s="1"/>
    </row>
    <row r="177" ht="21" customHeight="1" x14ac:dyDescent="0.15"/>
    <row r="178" ht="21" customHeight="1" x14ac:dyDescent="0.15"/>
    <row r="179" ht="21" customHeight="1" x14ac:dyDescent="0.15"/>
    <row r="180" ht="21" customHeight="1" x14ac:dyDescent="0.15"/>
    <row r="181" ht="21" customHeight="1" x14ac:dyDescent="0.15"/>
    <row r="182" ht="21" customHeight="1" x14ac:dyDescent="0.15"/>
    <row r="183" ht="21" customHeight="1" x14ac:dyDescent="0.15"/>
    <row r="184" ht="21" customHeight="1" x14ac:dyDescent="0.15"/>
  </sheetData>
  <mergeCells count="2">
    <mergeCell ref="A1:E1"/>
    <mergeCell ref="A29:E30"/>
  </mergeCells>
  <pageMargins left="0.7" right="0.7" top="0.75" bottom="0.75" header="0.3" footer="0.3"/>
  <pageSetup scale="73"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B7A1-45D8-461B-A411-B7D2B8F5B3B3}">
  <dimension ref="A1"/>
  <sheetViews>
    <sheetView workbookViewId="0"/>
  </sheetViews>
  <sheetFormatPr baseColWidth="10" defaultColWidth="9" defaultRowHeight="13" x14ac:dyDescent="0.15"/>
  <sheetData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Woods Lisenby</cp:lastModifiedBy>
  <cp:revision/>
  <cp:lastPrinted>2026-03-01T19:31:20Z</cp:lastPrinted>
  <dcterms:created xsi:type="dcterms:W3CDTF">2024-11-25T14:37:55Z</dcterms:created>
  <dcterms:modified xsi:type="dcterms:W3CDTF">2026-03-01T19:32:01Z</dcterms:modified>
  <cp:category/>
  <cp:contentStatus/>
</cp:coreProperties>
</file>